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15" sheetId="1" r:id="rId1"/>
  </sheets>
  <definedNames/>
  <calcPr fullCalcOnLoad="1"/>
</workbook>
</file>

<file path=xl/sharedStrings.xml><?xml version="1.0" encoding="utf-8"?>
<sst xmlns="http://schemas.openxmlformats.org/spreadsheetml/2006/main" count="245" uniqueCount="236">
  <si>
    <t>150  PRODUCTIVIDAD</t>
  </si>
  <si>
    <t>151  GRATIFICACIONES</t>
  </si>
  <si>
    <t>208.00  (sin descripción)</t>
  </si>
  <si>
    <t>214  ELEMENTOS DE TRANSPORTE</t>
  </si>
  <si>
    <t>215  MOBILIARIO Y ENSERES</t>
  </si>
  <si>
    <t>220.04  GASTOS EN FOTOCOPIAS</t>
  </si>
  <si>
    <t>221.04  VESTUARIO</t>
  </si>
  <si>
    <t>223  TRANSPORTES</t>
  </si>
  <si>
    <t>224  PRIMAS DE SEGUROS</t>
  </si>
  <si>
    <t>226.99  OTROS GASTOS</t>
  </si>
  <si>
    <t>319  OTROS GASTOS FINANCIEROS</t>
  </si>
  <si>
    <t>349  OTROS GASTOS FINANCIEROS</t>
  </si>
  <si>
    <t>352  INTERESES DE DEMORA</t>
  </si>
  <si>
    <t>359  OTROS GASTOS FINANCIEROS</t>
  </si>
  <si>
    <t>480.06  BECAS EN FORMACION</t>
  </si>
  <si>
    <t>480.09  CU. PATRONAL BEC EN FO.</t>
  </si>
  <si>
    <t>481.09  AY. A LA ES. DE MO. DE D.</t>
  </si>
  <si>
    <t>481.10  AY. AL DE. EN MO. DE. DO.</t>
  </si>
  <si>
    <t>640.11  OTROS GASTOS</t>
  </si>
  <si>
    <t>640.13  BE. CO. CA. A PR. DE IN.</t>
  </si>
  <si>
    <t>640.14  CO. PD. FU. CO. CA. A PR.</t>
  </si>
  <si>
    <t>640.15  CO. PD. LA. CO. CA. A PR.</t>
  </si>
  <si>
    <t>640.16  CO. PA. FU. CO. CA. A PR.</t>
  </si>
  <si>
    <t>640.17  CO. PA. LA. CO. CA. A PR.</t>
  </si>
  <si>
    <t>640.19  COLABORACIÓN BECARIOS</t>
  </si>
  <si>
    <t>DENOMINACIÓN</t>
  </si>
  <si>
    <t>ARTÍCULO 12 FUNCIONARIOS</t>
  </si>
  <si>
    <t>120  RETRIBUCIONES BÁSICAS</t>
  </si>
  <si>
    <t>121  RETRIBUCIONES COMPLEMENTARIAS</t>
  </si>
  <si>
    <t>ARTÍCULO 13 LABORALES</t>
  </si>
  <si>
    <t>130  RETRIBUCIONES  PERS. LABORAL FIJO</t>
  </si>
  <si>
    <t>133  RETRIBUCIONES  PERS. LABORAL CONTRATADO</t>
  </si>
  <si>
    <t>ARTÍCULO 14 OTRO PERSONAL</t>
  </si>
  <si>
    <t>143.00 PROFESORES CONTRATADOS EMÉRITOS</t>
  </si>
  <si>
    <t>143.05 OTRO PERSONAL CONTRATADO</t>
  </si>
  <si>
    <t>ARTÍCULO 15 INCENTIVOS AL RENDIMIENTO</t>
  </si>
  <si>
    <t>ARTÍCULO 16 CUOTAS, PRESTACIONES Y GASTOS SOCIALES</t>
  </si>
  <si>
    <t>162.01 BENEFICIOS SOCIALES</t>
  </si>
  <si>
    <t>162.02 JUBILACIÓN</t>
  </si>
  <si>
    <t>162.03 INVALIDEZ Y FALLECIMIENTO</t>
  </si>
  <si>
    <t>162.05 PLAN DE PENSIONES</t>
  </si>
  <si>
    <t>TOTAL CAPÍTULO 1 - GASTOS DE PERSONAL</t>
  </si>
  <si>
    <t>ARTÍCULO 20 ARRENDAMIENTOS Y CÁNONES</t>
  </si>
  <si>
    <t>202  ARREND. DE EDIFICIOS . Y OTRAS. CONST.</t>
  </si>
  <si>
    <t>203  ARREND. MAQUINAR. INSTALAC. Y UTILLAJE</t>
  </si>
  <si>
    <t>204  ARREND. MATERIAL DE TRANSPORTE</t>
  </si>
  <si>
    <t>205  ARRREND. MOBILIARIO Y ENSERES</t>
  </si>
  <si>
    <t>206  ARREND. EQUIPOS. PROCES. DE INFORM.</t>
  </si>
  <si>
    <t>208  ARREND. OTRO INMOVILIZ. MATERIAL</t>
  </si>
  <si>
    <t>209  CÁNONES</t>
  </si>
  <si>
    <t xml:space="preserve">ARTÍCULO 21 REPARACIONES, MANTENIMIENTO Y CONSERVACIÓN </t>
  </si>
  <si>
    <t>210  INFRAESTRUC. Y BIENES NATURALES</t>
  </si>
  <si>
    <t>212  EDIFICIOS Y OTRAS CONSTRUCCIONES</t>
  </si>
  <si>
    <t xml:space="preserve">212.00  EDIFICIOS Y OTRAS CONSTRUCCIONES </t>
  </si>
  <si>
    <t>213  MAQUINARIA, INSTALACIONES Y UTILLAJE</t>
  </si>
  <si>
    <t>213.00 MANTENIMIENTO Y REPARACIÓN DE INSTALACIONES</t>
  </si>
  <si>
    <t>213.01  MANTENIMIENTO Y REPACIÓN DE MAQUINARÍA</t>
  </si>
  <si>
    <t>213.02  MANTENIMIENTO Y REPRACIÓN DE UTILLAJE</t>
  </si>
  <si>
    <t>216  EQUIPOS PARA PROCESOS DE INFORMACIÓN</t>
  </si>
  <si>
    <t>219  OTRO INMOVILIZADO MATERIAL</t>
  </si>
  <si>
    <t>ARTÍCULO 22 MATERIAL, SUMINISTROS Y OTROS</t>
  </si>
  <si>
    <t>220.00 MATERIAL ORDINARIO NO INVENTARIABLE</t>
  </si>
  <si>
    <t>220.01 PRENSA,  REVISTAS Y OTRAS PUBLICACIONES</t>
  </si>
  <si>
    <t>220.02 MATERIAL INFORMÁTICO NO INVENTARIABLE</t>
  </si>
  <si>
    <t>220.03  MATERIAL ORDINARIO NO INVENTARIABLE PARA LA DOCENCIA</t>
  </si>
  <si>
    <t>220.05  MATERIAL DE REPROGRAFÍA E IMPRENTA</t>
  </si>
  <si>
    <t>220.08 MATERIAL FUNGIBLE BIBLIOTECA</t>
  </si>
  <si>
    <t>221.00 ENERGÍA ELÉCTRICA</t>
  </si>
  <si>
    <t>221.01 AGUA</t>
  </si>
  <si>
    <t>221.02 GAS</t>
  </si>
  <si>
    <t>221.03 COMBUSTIBLE</t>
  </si>
  <si>
    <t>221.05 PRODUCTOS ALIMENTICIOS</t>
  </si>
  <si>
    <t>221.06 PRODUCTOS FARMACÉUTICOS</t>
  </si>
  <si>
    <t>221.08 SUMINISTRO MATERIAL DEPORTIVO Y CULTURAL</t>
  </si>
  <si>
    <t>221.10 MATERIAL LABORATORIO NO INVENTARIABLE</t>
  </si>
  <si>
    <t>221.11 SUMINISTROS REPUESTOS DE MAQUINARIA</t>
  </si>
  <si>
    <t>221.12 SUMINISTROS MATERIAL ELECTRÓNICO ETC</t>
  </si>
  <si>
    <t>221.99 OTROS SUMINISTROS</t>
  </si>
  <si>
    <t>222.00 TELEFÓNICAS</t>
  </si>
  <si>
    <t>222.01 POSTALES</t>
  </si>
  <si>
    <t>222.02 TELEGRÁFICAS</t>
  </si>
  <si>
    <t>222.03 TÉLEX Y TELEFAX</t>
  </si>
  <si>
    <t>222.04 INFORMÁTICAS</t>
  </si>
  <si>
    <t>225.00 TRIBUTOS ESTATALES</t>
  </si>
  <si>
    <t>225.01 TRIBUTOS AUTONÓMICOS</t>
  </si>
  <si>
    <t>225.02 TRIBUTOS LOCALES</t>
  </si>
  <si>
    <t>226.01 ATENCIONES PROTOC. Y REPRESENTATIVAS</t>
  </si>
  <si>
    <t>226.02 PUBLICIDAD Y PROPAGANDA</t>
  </si>
  <si>
    <t>226.03 JURÍDICOS CONTENCIOSOS</t>
  </si>
  <si>
    <t>226.06 REUNIONES Y CONFERENCIAS</t>
  </si>
  <si>
    <t>226.07 OPOSICIONES Y PRUEBAS SELECTIVIDAD</t>
  </si>
  <si>
    <t>226.08  SERVICIOS  BANCARIOS Y SIMILARES</t>
  </si>
  <si>
    <t>226.09 ACTIVIDADES CULTURALES Y DEPORTIVAS</t>
  </si>
  <si>
    <t>227.00 LIMPIEZA Y ASEO</t>
  </si>
  <si>
    <t>227.01 SEGURIDAD</t>
  </si>
  <si>
    <t>227.02 VALORACIONES Y PERITAJES</t>
  </si>
  <si>
    <t>227.03 POSTALES</t>
  </si>
  <si>
    <t>227.04 CUSTODIA,  DEPÓSITO Y ALMACENAJE</t>
  </si>
  <si>
    <t>227.05 PROCESOS ELECTORALES</t>
  </si>
  <si>
    <t>227.06 ESTUDIOS  Y TRABAJOS TÉCNICOS</t>
  </si>
  <si>
    <t>227.07 MA. AP. INFORMÁTICAS</t>
  </si>
  <si>
    <t>227.09 TRABAJOS EN EL EXTERIOR</t>
  </si>
  <si>
    <t>227.99 OTROS</t>
  </si>
  <si>
    <t>ARTÍCULO 23 INDEMNIZACIONES POR RAZÓN DEL SERVICIO</t>
  </si>
  <si>
    <t>230.00 PERSONAL U.P.M.</t>
  </si>
  <si>
    <t>230.01 TRIBUNALES DOCENTES</t>
  </si>
  <si>
    <t>230.03 TRIBUNALES TESIS DOCTORALES</t>
  </si>
  <si>
    <t>230.11 DOCTORADOS EUROPEOS</t>
  </si>
  <si>
    <t>231  LOCOMOCIÓN</t>
  </si>
  <si>
    <t>231.00 PERSONAL UPM</t>
  </si>
  <si>
    <t>231.01 TRIBUNALES DOCENTES</t>
  </si>
  <si>
    <t>231.03 TRIBUNALES TESIS DOCTORALES</t>
  </si>
  <si>
    <t>231.11 DOCTORADOS EUROPEOS</t>
  </si>
  <si>
    <t>233.01 TRIBUNALES DOCENTES</t>
  </si>
  <si>
    <t>233.02 TRIBUNALES P.A.S.</t>
  </si>
  <si>
    <t>233.03 TRIBUNALES TESIS DOCTORALES</t>
  </si>
  <si>
    <t>233.04 TRIBUNALES DE SELECTIVIDAD</t>
  </si>
  <si>
    <t>233.06 REUNIONES CONSEJO SOCIAL</t>
  </si>
  <si>
    <t>233.08 EVALUACIONES</t>
  </si>
  <si>
    <t>233.09 OTRAS EV.  CALIDAD CENTROS</t>
  </si>
  <si>
    <t>233.10  FORMACIÓM IMPARTIDA POR PERSONAL DE LA UPM</t>
  </si>
  <si>
    <t>233.11 DOCTORADOS EUROPEOS</t>
  </si>
  <si>
    <t>TOTAL CAPÍTULO 2 - GASTOS CORRIEN. EN BIENES  Y SERVICIOS</t>
  </si>
  <si>
    <t>ARTÍCULO 31 DE PRÉSTAMOS EN MONEDA NACIONAL</t>
  </si>
  <si>
    <t>310.00 INTERESES</t>
  </si>
  <si>
    <t>310.01 GASTOS POR INSTRUMENTOS DE COBERTURA</t>
  </si>
  <si>
    <t>ARTÍCULO 34 DE DEPÓSITOS Y FIANZAS</t>
  </si>
  <si>
    <t>341 INTERESES DE FINANZAS</t>
  </si>
  <si>
    <t>ARTÍCULO 35 INTERESES DEMORA Y OTROS GASTOS FINANC.</t>
  </si>
  <si>
    <t>TOTAL CAPÍTULO 3 - GASTOS FINANCIEROS</t>
  </si>
  <si>
    <t>ARTÍCULO 48 A FAMILIAS E INSTITUCIONES SIN FINES LUCRO</t>
  </si>
  <si>
    <t>480.00 BECAS COLABORACIÓN</t>
  </si>
  <si>
    <t>480.01 BECAS ERASMUS</t>
  </si>
  <si>
    <t>480.05 OTRAS BECAS</t>
  </si>
  <si>
    <t>481  SUBVENCIONES A ENTIDADES SIN FINES DE LUCRO</t>
  </si>
  <si>
    <t>481.00 SUBVENCIONES CORRIENTES</t>
  </si>
  <si>
    <t>481.01 SUBVENCIONES CORRIENTES CONSORCIO CIU</t>
  </si>
  <si>
    <t>481.02 SUBVENCIONES A LAS ASOCIACIONES DE ESTUDIANTES</t>
  </si>
  <si>
    <t>481.03 SUBVENCIONES A LAS CENTRALES SINDICALES</t>
  </si>
  <si>
    <t>481.04 OTRAS SUBVENCIONES CORO, ASOCIACIONES JUBILADOS, ETC</t>
  </si>
  <si>
    <t xml:space="preserve">481.05 PREMIOS LITERARIOS, ARTISTAS O CIENTÍFICOS </t>
  </si>
  <si>
    <t>481.07 OTRAS AYUDAS</t>
  </si>
  <si>
    <t>481.08 SUBVENCIONES CORRIENTES PARA COOPERACIÓN</t>
  </si>
  <si>
    <t>TOTAL CAPÍTULO 4 - TRANSFERENCIAS CORRIENTES</t>
  </si>
  <si>
    <t>TOTAL OPERACIONES CORRIENTES</t>
  </si>
  <si>
    <t>ARTÍCULO 61 INVERSIONES DE REPOS. INFRAEST. Y BIENES USO GRAL.</t>
  </si>
  <si>
    <t>611.00  INVERSIÓN REPOSICIÓN</t>
  </si>
  <si>
    <t>611.01 REPARACIÓN, MANTENIMIENTO Y SEGUR. INFRAEST. B. USO G.</t>
  </si>
  <si>
    <t>611.03  IN. RE. REMANENTE</t>
  </si>
  <si>
    <t>ARTÍCULO 62 INVERSIÓN NUEVA</t>
  </si>
  <si>
    <t>620.00 OBRAS EN EDIFICIOS Y OTRAS CONSTRUCCIONES</t>
  </si>
  <si>
    <t>620.01  INVERSIÓN NUEVA EN MATERIAL LABORATORIO</t>
  </si>
  <si>
    <t>620.02 INVERSIÓN NUEVA EN MAQUINARIA</t>
  </si>
  <si>
    <t>620.03 INVERSIÓN NUEVA EN INSTALACIONES</t>
  </si>
  <si>
    <t>620.04 INVERSIÓN NUEVA EN UTILLAJE</t>
  </si>
  <si>
    <t>620.05 INVERSIÓN NUEVA EN ELEMENTOS TRANSPORTE</t>
  </si>
  <si>
    <t>620.06 INVERSIÓN NUEVA EN MOBILIARIO Y ENSERES</t>
  </si>
  <si>
    <t>620.07 INVERSIÓN NUEVA EN EQUIPOS INFORMÁTICOS</t>
  </si>
  <si>
    <t>620.08 INVERSIÓN NUEVA EN FONDOS BIBLIOGRÁFICOS</t>
  </si>
  <si>
    <t>620.09  OTRO INMOVILIZADO MATERIAL</t>
  </si>
  <si>
    <t>620.10 INVERSIONES EN LA ESCUELA DE MINAS</t>
  </si>
  <si>
    <t>620.12  ARRENDAMIENTO CON OPCIÓN COMPRA.  GENÓMICA</t>
  </si>
  <si>
    <t>620.13   ARRENDAMIENTO CON OPCIÓN COMPRA. DOMÓTICA</t>
  </si>
  <si>
    <t>ARTÍCULO 63 INVERSIÓN DE REPOSICIÓN</t>
  </si>
  <si>
    <t>630.00 REPOSICIÓN EN OBRAS Y OTRAS CONSTRUCCIONES</t>
  </si>
  <si>
    <t>630.01 REPOSICIÓN MATERIAL LABORATORIO</t>
  </si>
  <si>
    <t>630.02 REPOSICIÓN EN MAQUINARIA</t>
  </si>
  <si>
    <t>630.03 REPOSICIÓN EN INSTALACIONES</t>
  </si>
  <si>
    <t>630.05 REPOSICIÓN EN ELEMENTOS DE TRANSPORTE</t>
  </si>
  <si>
    <t>630.06 REPOSICIÓN EN MOBILIARIO Y ENSERES</t>
  </si>
  <si>
    <t>630.07 REPOSICIÓN EN EQUIPOS DE INFORMACIÓN</t>
  </si>
  <si>
    <t>630.08 RESTAURACIÓN FONDOS BIBLIOGRÁFICOS</t>
  </si>
  <si>
    <t>ARTÍCULO 64 INVERSIÓN DE CARÁCTER INMATERIAL</t>
  </si>
  <si>
    <t>640  INVERSIONES DE CARÁCTER INMATERIAL</t>
  </si>
  <si>
    <t>640.00  COLABORACIÓN DEL PERSONAL INVESTIGADOR</t>
  </si>
  <si>
    <t>640.01 COLABORACIÓN BECARIOS DE INVESTIGACIÓN</t>
  </si>
  <si>
    <t>640.02 COLABORACIÓN FUNCIONARIOS DOC. PRO.  INV.</t>
  </si>
  <si>
    <t>640.03 COLABORACIÓN FUNCIONARIO NO DOC. PRO. INV.</t>
  </si>
  <si>
    <t>640.04 PERSONAL LABORAL CONTRATADO PRO. INV.</t>
  </si>
  <si>
    <t>640.05 GASTOS SEGURIDAD SOCIAL CUOTA PATR. COLAB.</t>
  </si>
  <si>
    <t>640.06 GASTOS MATERIAL FUNGIBLE</t>
  </si>
  <si>
    <t>640.07 MATERIAL INVENTARIABLE PROYECTOS INV.</t>
  </si>
  <si>
    <t>640.08 VIAJES Y DIETAS PROYECTOS  INV.</t>
  </si>
  <si>
    <t>640.10  BECAS PERIODOS SABÁTICOS PROYECTOS DE INVESTIGACIÓN</t>
  </si>
  <si>
    <t>TOTAL CAPÍTULO 6 - INVERSIONES REALES</t>
  </si>
  <si>
    <t>ARTÍCULO 78 TRANSF. Y SUBV. DE CAPITAL A FAMILIA E INST. S/F.L.</t>
  </si>
  <si>
    <t>780.00  TRANSFER.  DE CAPITAL A FAMILIAS. E IN. S.F.L.</t>
  </si>
  <si>
    <t>ARTÍCULO 79 TRANSF. Y SUBV. DE CAPITAL AL EXTERIOR</t>
  </si>
  <si>
    <t>790.00 TRANSFERENCIAS CAPITAL AL EXTERIOR</t>
  </si>
  <si>
    <t>TOTAL CAPÍTULO 7 - TRANSF. Y SUBVENCIONES  DE CAPITAL</t>
  </si>
  <si>
    <t>TOTAL OPERACIONES DE CAPITAL</t>
  </si>
  <si>
    <t>TOTAL OPERACIONES NO FINANCIERAS</t>
  </si>
  <si>
    <t>830.01 PRÉSTAMOS A CORTO PLAZO A FUNCIONARIOS</t>
  </si>
  <si>
    <t>830.02 PRÉSTAMOS A CORTO PLAZO A LABORALES</t>
  </si>
  <si>
    <t>831.01 PRÉSTAMOS A L/P A PERSONAL FUNCIONARIO</t>
  </si>
  <si>
    <t>831.02 PRÉSTAMOS A L/P A PERSONAL LABORAL</t>
  </si>
  <si>
    <t>ARTÍCULO 84 CONSTITUCIÓN DE DEPÓSITOS Y FIANZAS</t>
  </si>
  <si>
    <t>840.00 DEPÓSITOS A LARGO PLAZO</t>
  </si>
  <si>
    <t>860 ADQUISICIÒN AC. EMPRESAS NACIONALES O DE LA UNIÓN EUROPEA</t>
  </si>
  <si>
    <t>860.00  ADQUISICIÓN AC. Y PART. FUERA SECTOR PÚBLICO L/P</t>
  </si>
  <si>
    <t>TOTAL CAPÍTULO 8 - ACTIVOS FINANCIEROS</t>
  </si>
  <si>
    <t>ARTÍCULO 91 AMORTIZ. DE PRÉSTAMOS EN MONEDA NACIONAL</t>
  </si>
  <si>
    <t>910 AMORTIZACIÓN PRÉSTAMOS C/P  SECTOR PÚBLICO</t>
  </si>
  <si>
    <t>912 AMORTIZACIÓN PRÉSTAMOS C/P FUERA SECTOR PUB.</t>
  </si>
  <si>
    <t>TOTAL CAPÍTULO 9 - PASIVOS FINANCIEROS</t>
  </si>
  <si>
    <t>TOTAL OPERACIONES FINANCIERAS</t>
  </si>
  <si>
    <t>TOTAL GASTOS</t>
  </si>
  <si>
    <t>160.00  CUOTAS SOCIALES</t>
  </si>
  <si>
    <t>203.01  ARREND. MAQUINARIA</t>
  </si>
  <si>
    <t>210.00 REPARACIÓN  INFRAESTRUC. Y BIENES NATURALES</t>
  </si>
  <si>
    <t>210.01  INFRAESTRUC. Y BIENES NATURALES</t>
  </si>
  <si>
    <t>220.09  MATERIAL FUNGIBLE FORMACIÓN CONTINUA</t>
  </si>
  <si>
    <t>230.12 DOCTORADOS INTERNACIONALES</t>
  </si>
  <si>
    <t>231.12 DOCTORADOS INTERNACIONALES</t>
  </si>
  <si>
    <t>233.12  DOCTORADOS INTERNACIONALES</t>
  </si>
  <si>
    <t>630.04 REPOSICIÓN EN UTILLAJE</t>
  </si>
  <si>
    <t>781.08 SUBVENCIONES DE CAPITAL COOPERACIÓN</t>
  </si>
  <si>
    <t xml:space="preserve">781.03 SUBVENCIONES DE CAPITAL A FAMILIAS </t>
  </si>
  <si>
    <t>780.04 SUBVENCONES DE CAPITAL  PARA INVESTIGACIÓN. LEGADO ESPARCIA</t>
  </si>
  <si>
    <t>790.08 SUBVENCIONES DE CAPITAL COOPERACIÓN EXTERIOR</t>
  </si>
  <si>
    <t>% D</t>
  </si>
  <si>
    <t>Cuadro 15. Comparación de obligaciones reconocidas ejercicios 2013-2012</t>
  </si>
  <si>
    <t>2013-2012</t>
  </si>
  <si>
    <t>203.02  ARREND. UTILLAJE</t>
  </si>
  <si>
    <t>220.10  SUSCRIPCIÓN RECURSOS ELECTRÓNICOS Y MATERIAL ON-LINE</t>
  </si>
  <si>
    <t>480.07  BECAS EN PRÁCTICAS</t>
  </si>
  <si>
    <t>ARTÍCULO 49 AL EXTERIOR</t>
  </si>
  <si>
    <t>490.08 SUBVENCIONES CORRIENTES PARA COOPERACIÓN</t>
  </si>
  <si>
    <t>ARTÍCULO 60 INVERSIONES NUEVAS EN INFRAESTRUCTURAS</t>
  </si>
  <si>
    <t>601.02  OBRAS DE URBANIZACIÓN Y ACONDICIONAMIENTO DEL SUELO</t>
  </si>
  <si>
    <t>640.20  SABÁTICOS</t>
  </si>
  <si>
    <t>642.01 ARRENDAMIENTO DE EDIFICIOS</t>
  </si>
  <si>
    <t>644.05 TELÉFONO</t>
  </si>
  <si>
    <t>644.07 COMUNICACIONES INFORMÁTICAS</t>
  </si>
  <si>
    <t>649.20 INVERSIÓN EN APLICACIONES INFORMÁTICAS</t>
  </si>
  <si>
    <t>ARTÍCULO 83 CONCESIÓN DE PRÉSTAMOS FUERA DEL SECTOR PÚBLICO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</si>
</sst>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4" fontId="8" fillId="33" borderId="10" xfId="0" applyNumberFormat="1" applyFont="1" applyFill="1" applyBorder="1" applyAlignment="1">
      <alignment horizontal="right" vertical="center"/>
    </xf>
    <xf numFmtId="4" fontId="6" fillId="2" borderId="10" xfId="49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4" fontId="6" fillId="8" borderId="10" xfId="49" applyNumberFormat="1" applyFont="1" applyFill="1" applyBorder="1" applyAlignment="1">
      <alignment horizontal="right" vertical="center"/>
    </xf>
    <xf numFmtId="4" fontId="6" fillId="8" borderId="10" xfId="49" applyNumberFormat="1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4" fontId="6" fillId="14" borderId="10" xfId="49" applyNumberFormat="1" applyFont="1" applyFill="1" applyBorder="1" applyAlignment="1">
      <alignment horizontal="right" vertical="center"/>
    </xf>
    <xf numFmtId="4" fontId="6" fillId="14" borderId="10" xfId="49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" fontId="6" fillId="14" borderId="10" xfId="0" applyNumberFormat="1" applyFont="1" applyFill="1" applyBorder="1" applyAlignment="1">
      <alignment horizontal="center" vertical="center"/>
    </xf>
    <xf numFmtId="4" fontId="6" fillId="8" borderId="10" xfId="0" applyNumberFormat="1" applyFont="1" applyFill="1" applyBorder="1" applyAlignment="1">
      <alignment horizontal="right" vertical="center"/>
    </xf>
    <xf numFmtId="4" fontId="6" fillId="8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49" applyNumberFormat="1" applyFont="1" applyFill="1" applyBorder="1" applyAlignment="1">
      <alignment horizontal="right" vertical="center"/>
    </xf>
    <xf numFmtId="4" fontId="6" fillId="34" borderId="10" xfId="49" applyNumberFormat="1" applyFont="1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ill="1" applyBorder="1" applyAlignment="1" applyProtection="1">
      <alignment/>
      <protection/>
    </xf>
    <xf numFmtId="0" fontId="7" fillId="35" borderId="10" xfId="0" applyFont="1" applyFill="1" applyBorder="1" applyAlignment="1">
      <alignment/>
    </xf>
    <xf numFmtId="4" fontId="7" fillId="35" borderId="10" xfId="49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4" fontId="7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10" xfId="49" applyNumberFormat="1" applyFont="1" applyFill="1" applyBorder="1" applyAlignment="1" applyProtection="1">
      <alignment horizontal="right"/>
      <protection/>
    </xf>
    <xf numFmtId="0" fontId="8" fillId="35" borderId="1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7"/>
  <sheetViews>
    <sheetView tabSelected="1" zoomScalePageLayoutView="0" workbookViewId="0" topLeftCell="A220">
      <selection activeCell="B176" sqref="B176"/>
    </sheetView>
  </sheetViews>
  <sheetFormatPr defaultColWidth="11.421875" defaultRowHeight="12.75"/>
  <cols>
    <col min="1" max="1" width="61.8515625" style="25" customWidth="1"/>
    <col min="2" max="4" width="13.7109375" style="25" customWidth="1"/>
    <col min="5" max="5" width="14.28125" style="38" customWidth="1"/>
    <col min="6" max="16384" width="11.421875" style="25" customWidth="1"/>
  </cols>
  <sheetData>
    <row r="1" spans="1:5" ht="26.25" customHeight="1">
      <c r="A1" s="41" t="s">
        <v>221</v>
      </c>
      <c r="B1" s="41"/>
      <c r="C1" s="41"/>
      <c r="D1" s="41"/>
      <c r="E1" s="42"/>
    </row>
    <row r="2" spans="1:5" ht="27.75" customHeight="1">
      <c r="A2" s="9" t="s">
        <v>25</v>
      </c>
      <c r="B2" s="21">
        <v>2013</v>
      </c>
      <c r="C2" s="21">
        <v>2012</v>
      </c>
      <c r="D2" s="22" t="s">
        <v>222</v>
      </c>
      <c r="E2" s="13" t="s">
        <v>220</v>
      </c>
    </row>
    <row r="3" spans="1:5" ht="12.75">
      <c r="A3" s="12" t="s">
        <v>26</v>
      </c>
      <c r="B3" s="2">
        <f>B4+B5</f>
        <v>121560540.46000001</v>
      </c>
      <c r="C3" s="2">
        <f>C4+C5</f>
        <v>127979079.52000001</v>
      </c>
      <c r="D3" s="3">
        <f>B3-C3</f>
        <v>-6418539.060000002</v>
      </c>
      <c r="E3" s="4">
        <f>D3/C3*100</f>
        <v>-5.015303348073339</v>
      </c>
    </row>
    <row r="4" spans="1:5" ht="12.75">
      <c r="A4" s="26" t="s">
        <v>27</v>
      </c>
      <c r="B4" s="27">
        <v>55686158.31</v>
      </c>
      <c r="C4" s="27">
        <v>54403633.12</v>
      </c>
      <c r="D4" s="28">
        <f aca="true" t="shared" si="0" ref="D4:D66">B4-C4</f>
        <v>1282525.190000005</v>
      </c>
      <c r="E4" s="29"/>
    </row>
    <row r="5" spans="1:5" ht="12.75">
      <c r="A5" s="26" t="s">
        <v>28</v>
      </c>
      <c r="B5" s="27">
        <v>65874382.15</v>
      </c>
      <c r="C5" s="27">
        <v>73575446.4</v>
      </c>
      <c r="D5" s="28">
        <f t="shared" si="0"/>
        <v>-7701064.250000007</v>
      </c>
      <c r="E5" s="29"/>
    </row>
    <row r="6" spans="1:5" ht="12.75">
      <c r="A6" s="16" t="s">
        <v>29</v>
      </c>
      <c r="B6" s="2">
        <f>SUM(B7:B8)</f>
        <v>48469844.59</v>
      </c>
      <c r="C6" s="2">
        <f>SUM(C7:C8)</f>
        <v>50841312.129999995</v>
      </c>
      <c r="D6" s="3">
        <f t="shared" si="0"/>
        <v>-2371467.5399999917</v>
      </c>
      <c r="E6" s="4">
        <f>D6/C6*100</f>
        <v>-4.664449914148964</v>
      </c>
    </row>
    <row r="7" spans="1:5" ht="12.75">
      <c r="A7" s="26" t="s">
        <v>30</v>
      </c>
      <c r="B7" s="27">
        <v>31179730.91</v>
      </c>
      <c r="C7" s="27">
        <v>32443442.14</v>
      </c>
      <c r="D7" s="28">
        <f t="shared" si="0"/>
        <v>-1263711.2300000004</v>
      </c>
      <c r="E7" s="29"/>
    </row>
    <row r="8" spans="1:5" ht="12.75">
      <c r="A8" s="26" t="s">
        <v>31</v>
      </c>
      <c r="B8" s="27">
        <v>17290113.68</v>
      </c>
      <c r="C8" s="27">
        <v>18397869.99</v>
      </c>
      <c r="D8" s="28">
        <f t="shared" si="0"/>
        <v>-1107756.3099999987</v>
      </c>
      <c r="E8" s="29"/>
    </row>
    <row r="9" spans="1:5" ht="12.75">
      <c r="A9" s="16" t="s">
        <v>32</v>
      </c>
      <c r="B9" s="2">
        <f>SUM(B10:B11)</f>
        <v>181987.94999999998</v>
      </c>
      <c r="C9" s="2">
        <f>SUM(C10:C11)</f>
        <v>402001.73</v>
      </c>
      <c r="D9" s="3">
        <f t="shared" si="0"/>
        <v>-220013.78</v>
      </c>
      <c r="E9" s="4">
        <f>D9/C9*100</f>
        <v>-54.72956049218992</v>
      </c>
    </row>
    <row r="10" spans="1:5" ht="12.75">
      <c r="A10" s="26" t="s">
        <v>33</v>
      </c>
      <c r="B10" s="27">
        <v>117.27</v>
      </c>
      <c r="C10" s="27">
        <v>197287</v>
      </c>
      <c r="D10" s="30">
        <f t="shared" si="0"/>
        <v>-197169.73</v>
      </c>
      <c r="E10" s="29"/>
    </row>
    <row r="11" spans="1:5" ht="12.75">
      <c r="A11" s="26" t="s">
        <v>34</v>
      </c>
      <c r="B11" s="27">
        <v>181870.68</v>
      </c>
      <c r="C11" s="27">
        <v>204714.73</v>
      </c>
      <c r="D11" s="30">
        <f t="shared" si="0"/>
        <v>-22844.050000000017</v>
      </c>
      <c r="E11" s="29"/>
    </row>
    <row r="12" spans="1:5" ht="12.75">
      <c r="A12" s="16" t="s">
        <v>35</v>
      </c>
      <c r="B12" s="2">
        <f>SUM(B13:B14)</f>
        <v>5560787.350000001</v>
      </c>
      <c r="C12" s="2">
        <f>SUM(C13:C14)</f>
        <v>5918457.73</v>
      </c>
      <c r="D12" s="3">
        <f t="shared" si="0"/>
        <v>-357670.3799999999</v>
      </c>
      <c r="E12" s="4">
        <f>D12/C12*100</f>
        <v>-6.043303784818953</v>
      </c>
    </row>
    <row r="13" spans="1:5" ht="12.75">
      <c r="A13" s="26" t="s">
        <v>0</v>
      </c>
      <c r="B13" s="27">
        <v>5556871.36</v>
      </c>
      <c r="C13" s="27">
        <v>5916863.12</v>
      </c>
      <c r="D13" s="28">
        <f t="shared" si="0"/>
        <v>-359991.7599999998</v>
      </c>
      <c r="E13" s="29"/>
    </row>
    <row r="14" spans="1:5" ht="12.75">
      <c r="A14" s="26" t="s">
        <v>1</v>
      </c>
      <c r="B14" s="27">
        <v>3915.99</v>
      </c>
      <c r="C14" s="27">
        <v>1594.61</v>
      </c>
      <c r="D14" s="28">
        <f t="shared" si="0"/>
        <v>2321.38</v>
      </c>
      <c r="E14" s="29"/>
    </row>
    <row r="15" spans="1:5" ht="12.75">
      <c r="A15" s="16" t="s">
        <v>36</v>
      </c>
      <c r="B15" s="2">
        <f>SUM(B16:B20)</f>
        <v>26146705.33</v>
      </c>
      <c r="C15" s="2">
        <f>SUM(C16:C20)</f>
        <v>29969518.2</v>
      </c>
      <c r="D15" s="3">
        <f t="shared" si="0"/>
        <v>-3822812.870000001</v>
      </c>
      <c r="E15" s="4">
        <f>D15/C15*100</f>
        <v>-12.755670092821184</v>
      </c>
    </row>
    <row r="16" spans="1:5" ht="12.75">
      <c r="A16" s="26" t="s">
        <v>207</v>
      </c>
      <c r="B16" s="27">
        <v>25521816.83</v>
      </c>
      <c r="C16" s="27">
        <v>27851367.51</v>
      </c>
      <c r="D16" s="28">
        <f t="shared" si="0"/>
        <v>-2329550.6800000034</v>
      </c>
      <c r="E16" s="29"/>
    </row>
    <row r="17" spans="1:5" ht="12.75">
      <c r="A17" s="26" t="s">
        <v>37</v>
      </c>
      <c r="B17" s="27">
        <v>0</v>
      </c>
      <c r="C17" s="27">
        <v>830001.49</v>
      </c>
      <c r="D17" s="28">
        <f t="shared" si="0"/>
        <v>-830001.49</v>
      </c>
      <c r="E17" s="29"/>
    </row>
    <row r="18" spans="1:5" ht="12.75">
      <c r="A18" s="26" t="s">
        <v>38</v>
      </c>
      <c r="B18" s="27">
        <v>402944.89</v>
      </c>
      <c r="C18" s="27">
        <v>1079690.56</v>
      </c>
      <c r="D18" s="28">
        <f t="shared" si="0"/>
        <v>-676745.67</v>
      </c>
      <c r="E18" s="29"/>
    </row>
    <row r="19" spans="1:5" ht="12.75">
      <c r="A19" s="26" t="s">
        <v>39</v>
      </c>
      <c r="B19" s="27">
        <v>221943.61</v>
      </c>
      <c r="C19" s="27">
        <v>208458.64</v>
      </c>
      <c r="D19" s="28">
        <f t="shared" si="0"/>
        <v>13484.969999999972</v>
      </c>
      <c r="E19" s="29"/>
    </row>
    <row r="20" spans="1:5" ht="12.75">
      <c r="A20" s="26" t="s">
        <v>40</v>
      </c>
      <c r="B20" s="27">
        <v>0</v>
      </c>
      <c r="C20" s="27">
        <v>0</v>
      </c>
      <c r="D20" s="28">
        <f t="shared" si="0"/>
        <v>0</v>
      </c>
      <c r="E20" s="29"/>
    </row>
    <row r="21" spans="1:5" ht="18" customHeight="1">
      <c r="A21" s="6" t="s">
        <v>41</v>
      </c>
      <c r="B21" s="7">
        <f>B15+B12+B9+B6+B3</f>
        <v>201919865.68</v>
      </c>
      <c r="C21" s="7">
        <f>C15+C12+C9+C6+C3</f>
        <v>215110369.31</v>
      </c>
      <c r="D21" s="14">
        <f t="shared" si="0"/>
        <v>-13190503.629999995</v>
      </c>
      <c r="E21" s="15">
        <f>D21/C21*100</f>
        <v>-6.131970147376246</v>
      </c>
    </row>
    <row r="22" spans="1:5" ht="12.75">
      <c r="A22" s="12" t="s">
        <v>42</v>
      </c>
      <c r="B22" s="2">
        <f>SUM(B23:B32)</f>
        <v>1333001.0999999999</v>
      </c>
      <c r="C22" s="2">
        <f>SUM(C23:C32)</f>
        <v>2531101.99</v>
      </c>
      <c r="D22" s="3">
        <f t="shared" si="0"/>
        <v>-1198100.8900000004</v>
      </c>
      <c r="E22" s="4">
        <f>D22/C22*100</f>
        <v>-47.33514867174516</v>
      </c>
    </row>
    <row r="23" spans="1:5" ht="12.75">
      <c r="A23" s="26" t="s">
        <v>43</v>
      </c>
      <c r="B23" s="27">
        <v>493839.63</v>
      </c>
      <c r="C23" s="27">
        <v>1439010.87</v>
      </c>
      <c r="D23" s="28">
        <f t="shared" si="0"/>
        <v>-945171.2400000001</v>
      </c>
      <c r="E23" s="29"/>
    </row>
    <row r="24" spans="1:5" ht="12.75">
      <c r="A24" s="26" t="s">
        <v>44</v>
      </c>
      <c r="B24" s="27">
        <v>6790.56</v>
      </c>
      <c r="C24" s="27">
        <v>8232.26</v>
      </c>
      <c r="D24" s="28">
        <f t="shared" si="0"/>
        <v>-1441.6999999999998</v>
      </c>
      <c r="E24" s="29"/>
    </row>
    <row r="25" spans="1:5" ht="12.75">
      <c r="A25" s="26" t="s">
        <v>208</v>
      </c>
      <c r="B25" s="27">
        <v>8025</v>
      </c>
      <c r="C25" s="27">
        <v>803.44</v>
      </c>
      <c r="D25" s="31">
        <f t="shared" si="0"/>
        <v>7221.5599999999995</v>
      </c>
      <c r="E25" s="29"/>
    </row>
    <row r="26" spans="1:5" ht="12.75">
      <c r="A26" s="26" t="s">
        <v>223</v>
      </c>
      <c r="B26" s="27">
        <v>1038.04</v>
      </c>
      <c r="C26" s="27">
        <v>0</v>
      </c>
      <c r="D26" s="31">
        <f t="shared" si="0"/>
        <v>1038.04</v>
      </c>
      <c r="E26" s="29"/>
    </row>
    <row r="27" spans="1:5" ht="12.75">
      <c r="A27" s="26" t="s">
        <v>45</v>
      </c>
      <c r="B27" s="27">
        <v>36720.24</v>
      </c>
      <c r="C27" s="27">
        <v>36554.04</v>
      </c>
      <c r="D27" s="31">
        <f t="shared" si="0"/>
        <v>166.1999999999971</v>
      </c>
      <c r="E27" s="29"/>
    </row>
    <row r="28" spans="1:5" ht="12.75">
      <c r="A28" s="26" t="s">
        <v>46</v>
      </c>
      <c r="B28" s="27">
        <v>276561.53</v>
      </c>
      <c r="C28" s="27">
        <v>434116.06</v>
      </c>
      <c r="D28" s="31">
        <f t="shared" si="0"/>
        <v>-157554.52999999997</v>
      </c>
      <c r="E28" s="29"/>
    </row>
    <row r="29" spans="1:5" ht="12.75">
      <c r="A29" s="26" t="s">
        <v>47</v>
      </c>
      <c r="B29" s="27">
        <v>456517.43</v>
      </c>
      <c r="C29" s="27">
        <v>511243.03</v>
      </c>
      <c r="D29" s="31">
        <f t="shared" si="0"/>
        <v>-54725.600000000035</v>
      </c>
      <c r="E29" s="29"/>
    </row>
    <row r="30" spans="1:5" ht="12.75">
      <c r="A30" s="26" t="s">
        <v>48</v>
      </c>
      <c r="B30" s="27">
        <v>38282.92</v>
      </c>
      <c r="C30" s="27">
        <v>69709.16</v>
      </c>
      <c r="D30" s="31">
        <f t="shared" si="0"/>
        <v>-31426.240000000005</v>
      </c>
      <c r="E30" s="29"/>
    </row>
    <row r="31" spans="1:5" ht="12.75">
      <c r="A31" s="26" t="s">
        <v>2</v>
      </c>
      <c r="B31" s="27">
        <v>0</v>
      </c>
      <c r="C31" s="27">
        <v>12101.13</v>
      </c>
      <c r="D31" s="31">
        <f t="shared" si="0"/>
        <v>-12101.13</v>
      </c>
      <c r="E31" s="29"/>
    </row>
    <row r="32" spans="1:5" ht="12.75">
      <c r="A32" s="26" t="s">
        <v>49</v>
      </c>
      <c r="B32" s="27">
        <v>15225.75</v>
      </c>
      <c r="C32" s="27">
        <v>19332</v>
      </c>
      <c r="D32" s="31">
        <f t="shared" si="0"/>
        <v>-4106.25</v>
      </c>
      <c r="E32" s="29"/>
    </row>
    <row r="33" spans="1:5" ht="12.75">
      <c r="A33" s="12" t="s">
        <v>50</v>
      </c>
      <c r="B33" s="2">
        <f>SUM(B34:B46)</f>
        <v>1974306.2200000002</v>
      </c>
      <c r="C33" s="2">
        <f>SUM(C34:C46)</f>
        <v>2411079.4100000006</v>
      </c>
      <c r="D33" s="3">
        <f t="shared" si="0"/>
        <v>-436773.1900000004</v>
      </c>
      <c r="E33" s="4">
        <f>D33/C33*100</f>
        <v>-18.115255274814874</v>
      </c>
    </row>
    <row r="34" spans="1:5" ht="12.75">
      <c r="A34" s="26" t="s">
        <v>51</v>
      </c>
      <c r="B34" s="39">
        <v>30068.44</v>
      </c>
      <c r="C34" s="40">
        <v>72647.06</v>
      </c>
      <c r="D34" s="31">
        <f t="shared" si="0"/>
        <v>-42578.619999999995</v>
      </c>
      <c r="E34" s="29"/>
    </row>
    <row r="35" spans="1:5" ht="12.75">
      <c r="A35" s="26" t="s">
        <v>209</v>
      </c>
      <c r="B35" s="23">
        <v>14303.41</v>
      </c>
      <c r="C35" s="23">
        <v>3196.91</v>
      </c>
      <c r="D35" s="31">
        <f t="shared" si="0"/>
        <v>11106.5</v>
      </c>
      <c r="E35" s="29"/>
    </row>
    <row r="36" spans="1:5" ht="12.75">
      <c r="A36" s="26" t="s">
        <v>210</v>
      </c>
      <c r="B36" s="27">
        <v>0</v>
      </c>
      <c r="C36" s="27">
        <v>16197.74</v>
      </c>
      <c r="D36" s="31">
        <f t="shared" si="0"/>
        <v>-16197.74</v>
      </c>
      <c r="E36" s="29"/>
    </row>
    <row r="37" spans="1:5" ht="12.75">
      <c r="A37" s="26" t="s">
        <v>52</v>
      </c>
      <c r="B37" s="27">
        <v>335026.13</v>
      </c>
      <c r="C37" s="27">
        <v>417717.12</v>
      </c>
      <c r="D37" s="31">
        <f t="shared" si="0"/>
        <v>-82690.98999999999</v>
      </c>
      <c r="E37" s="29"/>
    </row>
    <row r="38" spans="1:5" ht="12.75">
      <c r="A38" s="5" t="s">
        <v>53</v>
      </c>
      <c r="B38" s="27">
        <v>0</v>
      </c>
      <c r="C38" s="27">
        <v>1883.86</v>
      </c>
      <c r="D38" s="31">
        <f t="shared" si="0"/>
        <v>-1883.86</v>
      </c>
      <c r="E38" s="29"/>
    </row>
    <row r="39" spans="1:5" ht="12.75">
      <c r="A39" s="26" t="s">
        <v>54</v>
      </c>
      <c r="B39" s="27">
        <v>5925.08</v>
      </c>
      <c r="C39" s="27">
        <v>6067.82</v>
      </c>
      <c r="D39" s="31">
        <f t="shared" si="0"/>
        <v>-142.73999999999978</v>
      </c>
      <c r="E39" s="29"/>
    </row>
    <row r="40" spans="1:5" ht="12.75">
      <c r="A40" s="26" t="s">
        <v>55</v>
      </c>
      <c r="B40" s="27">
        <v>916312.98</v>
      </c>
      <c r="C40" s="27">
        <v>1126991.12</v>
      </c>
      <c r="D40" s="31">
        <f t="shared" si="0"/>
        <v>-210678.14000000013</v>
      </c>
      <c r="E40" s="29"/>
    </row>
    <row r="41" spans="1:5" ht="12.75">
      <c r="A41" s="5" t="s">
        <v>56</v>
      </c>
      <c r="B41" s="27">
        <v>114274.56</v>
      </c>
      <c r="C41" s="27">
        <v>178105.58</v>
      </c>
      <c r="D41" s="31">
        <f t="shared" si="0"/>
        <v>-63831.01999999999</v>
      </c>
      <c r="E41" s="29"/>
    </row>
    <row r="42" spans="1:5" ht="12.75">
      <c r="A42" s="5" t="s">
        <v>57</v>
      </c>
      <c r="B42" s="27">
        <v>219.49</v>
      </c>
      <c r="C42" s="27">
        <v>9920.11</v>
      </c>
      <c r="D42" s="31">
        <f t="shared" si="0"/>
        <v>-9700.62</v>
      </c>
      <c r="E42" s="29"/>
    </row>
    <row r="43" spans="1:5" ht="12.75">
      <c r="A43" s="26" t="s">
        <v>3</v>
      </c>
      <c r="B43" s="27">
        <v>6798.79</v>
      </c>
      <c r="C43" s="27">
        <v>7871.97</v>
      </c>
      <c r="D43" s="31">
        <f t="shared" si="0"/>
        <v>-1073.1800000000003</v>
      </c>
      <c r="E43" s="29"/>
    </row>
    <row r="44" spans="1:5" ht="12.75">
      <c r="A44" s="26" t="s">
        <v>4</v>
      </c>
      <c r="B44" s="27">
        <v>129644.56</v>
      </c>
      <c r="C44" s="27">
        <v>140695.96</v>
      </c>
      <c r="D44" s="31">
        <f t="shared" si="0"/>
        <v>-11051.399999999994</v>
      </c>
      <c r="E44" s="32"/>
    </row>
    <row r="45" spans="1:5" ht="12.75">
      <c r="A45" s="26" t="s">
        <v>58</v>
      </c>
      <c r="B45" s="27">
        <v>412446.03</v>
      </c>
      <c r="C45" s="27">
        <v>420688.17</v>
      </c>
      <c r="D45" s="31">
        <f t="shared" si="0"/>
        <v>-8242.139999999956</v>
      </c>
      <c r="E45" s="29"/>
    </row>
    <row r="46" spans="1:5" ht="12.75">
      <c r="A46" s="26" t="s">
        <v>59</v>
      </c>
      <c r="B46" s="27">
        <v>9286.75</v>
      </c>
      <c r="C46" s="27">
        <v>9095.99</v>
      </c>
      <c r="D46" s="31">
        <f t="shared" si="0"/>
        <v>190.76000000000022</v>
      </c>
      <c r="E46" s="29"/>
    </row>
    <row r="47" spans="1:5" ht="12.75">
      <c r="A47" s="12" t="s">
        <v>60</v>
      </c>
      <c r="B47" s="2">
        <f>SUM(B48:B97)-B57</f>
        <v>28640758.37</v>
      </c>
      <c r="C47" s="2">
        <f>SUM(C48:C55)+SUM(C58:C97)</f>
        <v>31030852.37</v>
      </c>
      <c r="D47" s="3">
        <f t="shared" si="0"/>
        <v>-2390094</v>
      </c>
      <c r="E47" s="4">
        <f>D47/C47*100</f>
        <v>-7.7023150105625025</v>
      </c>
    </row>
    <row r="48" spans="1:5" ht="12.75">
      <c r="A48" s="26" t="s">
        <v>61</v>
      </c>
      <c r="B48" s="27">
        <v>247231.9</v>
      </c>
      <c r="C48" s="27">
        <v>430476.26</v>
      </c>
      <c r="D48" s="31">
        <f t="shared" si="0"/>
        <v>-183244.36000000002</v>
      </c>
      <c r="E48" s="29"/>
    </row>
    <row r="49" spans="1:5" ht="12.75">
      <c r="A49" s="26" t="s">
        <v>62</v>
      </c>
      <c r="B49" s="27">
        <v>88265.05</v>
      </c>
      <c r="C49" s="27">
        <v>110307.3</v>
      </c>
      <c r="D49" s="31">
        <f t="shared" si="0"/>
        <v>-22042.25</v>
      </c>
      <c r="E49" s="29"/>
    </row>
    <row r="50" spans="1:5" ht="12.75">
      <c r="A50" s="26" t="s">
        <v>63</v>
      </c>
      <c r="B50" s="27">
        <v>589432.77</v>
      </c>
      <c r="C50" s="27">
        <v>658555.44</v>
      </c>
      <c r="D50" s="31">
        <f t="shared" si="0"/>
        <v>-69122.66999999993</v>
      </c>
      <c r="E50" s="29"/>
    </row>
    <row r="51" spans="1:5" ht="12.75">
      <c r="A51" s="5" t="s">
        <v>64</v>
      </c>
      <c r="B51" s="27">
        <v>36384.18</v>
      </c>
      <c r="C51" s="27">
        <v>42022.04</v>
      </c>
      <c r="D51" s="31">
        <f t="shared" si="0"/>
        <v>-5637.860000000001</v>
      </c>
      <c r="E51" s="29"/>
    </row>
    <row r="52" spans="1:5" ht="12.75">
      <c r="A52" s="5" t="s">
        <v>5</v>
      </c>
      <c r="B52" s="27">
        <v>197075.97</v>
      </c>
      <c r="C52" s="27">
        <v>209362.51</v>
      </c>
      <c r="D52" s="31">
        <f t="shared" si="0"/>
        <v>-12286.540000000008</v>
      </c>
      <c r="E52" s="29"/>
    </row>
    <row r="53" spans="1:5" ht="12.75">
      <c r="A53" s="5" t="s">
        <v>65</v>
      </c>
      <c r="B53" s="27">
        <v>74342.68</v>
      </c>
      <c r="C53" s="27">
        <v>66093.52</v>
      </c>
      <c r="D53" s="31">
        <f t="shared" si="0"/>
        <v>8249.159999999989</v>
      </c>
      <c r="E53" s="29"/>
    </row>
    <row r="54" spans="1:5" ht="12.75">
      <c r="A54" s="26" t="s">
        <v>66</v>
      </c>
      <c r="B54" s="27">
        <v>71541.01</v>
      </c>
      <c r="C54" s="27">
        <v>888178.93</v>
      </c>
      <c r="D54" s="31">
        <f t="shared" si="0"/>
        <v>-816637.92</v>
      </c>
      <c r="E54" s="29"/>
    </row>
    <row r="55" spans="1:5" ht="12.75">
      <c r="A55" s="26" t="s">
        <v>211</v>
      </c>
      <c r="B55" s="27">
        <v>5156.82</v>
      </c>
      <c r="C55" s="27">
        <v>139562.57</v>
      </c>
      <c r="D55" s="31">
        <f t="shared" si="0"/>
        <v>-134405.75</v>
      </c>
      <c r="E55" s="29"/>
    </row>
    <row r="56" spans="1:5" ht="12.75">
      <c r="A56" s="26" t="s">
        <v>224</v>
      </c>
      <c r="B56" s="27">
        <v>642604.34</v>
      </c>
      <c r="C56" s="27">
        <v>0</v>
      </c>
      <c r="D56" s="31">
        <f>B56-C56</f>
        <v>642604.34</v>
      </c>
      <c r="E56" s="29"/>
    </row>
    <row r="57" spans="1:5" ht="27.75" customHeight="1">
      <c r="A57" s="9" t="s">
        <v>25</v>
      </c>
      <c r="B57" s="21">
        <v>2013</v>
      </c>
      <c r="C57" s="21">
        <v>2012</v>
      </c>
      <c r="D57" s="22" t="s">
        <v>222</v>
      </c>
      <c r="E57" s="13" t="s">
        <v>220</v>
      </c>
    </row>
    <row r="58" spans="1:5" ht="12.75">
      <c r="A58" s="33" t="s">
        <v>67</v>
      </c>
      <c r="B58" s="27">
        <v>5717816.03</v>
      </c>
      <c r="C58" s="27">
        <v>5344093.24</v>
      </c>
      <c r="D58" s="31">
        <f t="shared" si="0"/>
        <v>373722.79000000004</v>
      </c>
      <c r="E58" s="29"/>
    </row>
    <row r="59" spans="1:5" ht="12.75">
      <c r="A59" s="26" t="s">
        <v>68</v>
      </c>
      <c r="B59" s="27">
        <v>521464.47</v>
      </c>
      <c r="C59" s="27">
        <v>481542.49</v>
      </c>
      <c r="D59" s="31">
        <f t="shared" si="0"/>
        <v>39921.97999999998</v>
      </c>
      <c r="E59" s="29"/>
    </row>
    <row r="60" spans="1:5" ht="12.75">
      <c r="A60" s="26" t="s">
        <v>69</v>
      </c>
      <c r="B60" s="27">
        <v>727129.1</v>
      </c>
      <c r="C60" s="27">
        <v>550637.36</v>
      </c>
      <c r="D60" s="31">
        <f t="shared" si="0"/>
        <v>176491.74</v>
      </c>
      <c r="E60" s="29"/>
    </row>
    <row r="61" spans="1:5" ht="12.75">
      <c r="A61" s="26" t="s">
        <v>70</v>
      </c>
      <c r="B61" s="27">
        <v>818822.05</v>
      </c>
      <c r="C61" s="27">
        <v>916994.02</v>
      </c>
      <c r="D61" s="31">
        <f t="shared" si="0"/>
        <v>-98171.96999999997</v>
      </c>
      <c r="E61" s="29"/>
    </row>
    <row r="62" spans="1:5" ht="12.75">
      <c r="A62" s="26" t="s">
        <v>6</v>
      </c>
      <c r="B62" s="27">
        <v>6140.17</v>
      </c>
      <c r="C62" s="27">
        <v>3903.54</v>
      </c>
      <c r="D62" s="31">
        <f t="shared" si="0"/>
        <v>2236.63</v>
      </c>
      <c r="E62" s="34"/>
    </row>
    <row r="63" spans="1:5" ht="12.75">
      <c r="A63" s="26" t="s">
        <v>71</v>
      </c>
      <c r="B63" s="27">
        <v>1080.59</v>
      </c>
      <c r="C63" s="27">
        <v>246.5</v>
      </c>
      <c r="D63" s="31">
        <f t="shared" si="0"/>
        <v>834.0899999999999</v>
      </c>
      <c r="E63" s="29"/>
    </row>
    <row r="64" spans="1:5" ht="12.75">
      <c r="A64" s="26" t="s">
        <v>72</v>
      </c>
      <c r="B64" s="27">
        <v>15289.34</v>
      </c>
      <c r="C64" s="27">
        <v>12656.87</v>
      </c>
      <c r="D64" s="31">
        <f t="shared" si="0"/>
        <v>2632.4699999999993</v>
      </c>
      <c r="E64" s="29"/>
    </row>
    <row r="65" spans="1:5" ht="12.75">
      <c r="A65" s="26" t="s">
        <v>73</v>
      </c>
      <c r="B65" s="27">
        <v>20704.52</v>
      </c>
      <c r="C65" s="27">
        <v>10637.37</v>
      </c>
      <c r="D65" s="31">
        <f t="shared" si="0"/>
        <v>10067.15</v>
      </c>
      <c r="E65" s="29"/>
    </row>
    <row r="66" spans="1:5" ht="12.75">
      <c r="A66" s="26" t="s">
        <v>74</v>
      </c>
      <c r="B66" s="27">
        <v>155777.21</v>
      </c>
      <c r="C66" s="27">
        <v>219707.12</v>
      </c>
      <c r="D66" s="31">
        <f t="shared" si="0"/>
        <v>-63929.91</v>
      </c>
      <c r="E66" s="29"/>
    </row>
    <row r="67" spans="1:5" ht="12.75">
      <c r="A67" s="26" t="s">
        <v>75</v>
      </c>
      <c r="B67" s="27">
        <v>164748.34</v>
      </c>
      <c r="C67" s="27">
        <v>188572.24</v>
      </c>
      <c r="D67" s="31">
        <f aca="true" t="shared" si="1" ref="D67:D130">B67-C67</f>
        <v>-23823.899999999994</v>
      </c>
      <c r="E67" s="29"/>
    </row>
    <row r="68" spans="1:5" ht="12.75">
      <c r="A68" s="26" t="s">
        <v>76</v>
      </c>
      <c r="B68" s="27">
        <v>187731.83</v>
      </c>
      <c r="C68" s="27">
        <v>212139.58</v>
      </c>
      <c r="D68" s="31">
        <f t="shared" si="1"/>
        <v>-24407.75</v>
      </c>
      <c r="E68" s="29"/>
    </row>
    <row r="69" spans="1:5" ht="12.75">
      <c r="A69" s="26" t="s">
        <v>77</v>
      </c>
      <c r="B69" s="27">
        <v>164685.12</v>
      </c>
      <c r="C69" s="27">
        <v>275836.44</v>
      </c>
      <c r="D69" s="31">
        <f t="shared" si="1"/>
        <v>-111151.32</v>
      </c>
      <c r="E69" s="29"/>
    </row>
    <row r="70" spans="1:5" ht="12.75">
      <c r="A70" s="26" t="s">
        <v>78</v>
      </c>
      <c r="B70" s="27">
        <v>1477255.81</v>
      </c>
      <c r="C70" s="27">
        <v>1341481.37</v>
      </c>
      <c r="D70" s="31">
        <f t="shared" si="1"/>
        <v>135774.43999999994</v>
      </c>
      <c r="E70" s="29"/>
    </row>
    <row r="71" spans="1:5" ht="12.75">
      <c r="A71" s="26" t="s">
        <v>79</v>
      </c>
      <c r="B71" s="27">
        <v>71534.1</v>
      </c>
      <c r="C71" s="27">
        <v>94229.65</v>
      </c>
      <c r="D71" s="31">
        <f t="shared" si="1"/>
        <v>-22695.54999999999</v>
      </c>
      <c r="E71" s="29"/>
    </row>
    <row r="72" spans="1:5" ht="12.75">
      <c r="A72" s="26" t="s">
        <v>80</v>
      </c>
      <c r="B72" s="27">
        <v>32.33</v>
      </c>
      <c r="C72" s="27">
        <v>44.22</v>
      </c>
      <c r="D72" s="31">
        <f t="shared" si="1"/>
        <v>-11.89</v>
      </c>
      <c r="E72" s="29"/>
    </row>
    <row r="73" spans="1:5" ht="12.75">
      <c r="A73" s="26" t="s">
        <v>81</v>
      </c>
      <c r="B73" s="27">
        <v>152.37</v>
      </c>
      <c r="C73" s="27">
        <v>191.8</v>
      </c>
      <c r="D73" s="31">
        <f t="shared" si="1"/>
        <v>-39.43000000000001</v>
      </c>
      <c r="E73" s="29"/>
    </row>
    <row r="74" spans="1:5" ht="12.75">
      <c r="A74" s="26" t="s">
        <v>82</v>
      </c>
      <c r="B74" s="27">
        <v>188.28</v>
      </c>
      <c r="C74" s="27">
        <v>193.61</v>
      </c>
      <c r="D74" s="31">
        <f t="shared" si="1"/>
        <v>-5.3300000000000125</v>
      </c>
      <c r="E74" s="29"/>
    </row>
    <row r="75" spans="1:5" ht="12.75">
      <c r="A75" s="26" t="s">
        <v>7</v>
      </c>
      <c r="B75" s="27">
        <v>39018.17</v>
      </c>
      <c r="C75" s="27">
        <v>92371.29</v>
      </c>
      <c r="D75" s="31">
        <f t="shared" si="1"/>
        <v>-53353.119999999995</v>
      </c>
      <c r="E75" s="29"/>
    </row>
    <row r="76" spans="1:5" ht="12.75">
      <c r="A76" s="26" t="s">
        <v>8</v>
      </c>
      <c r="B76" s="27">
        <v>313430.96</v>
      </c>
      <c r="C76" s="27">
        <v>273347.15</v>
      </c>
      <c r="D76" s="31">
        <f t="shared" si="1"/>
        <v>40083.81</v>
      </c>
      <c r="E76" s="29"/>
    </row>
    <row r="77" spans="1:5" ht="12.75">
      <c r="A77" s="26" t="s">
        <v>83</v>
      </c>
      <c r="B77" s="27">
        <v>986.27</v>
      </c>
      <c r="C77" s="27">
        <v>673.56</v>
      </c>
      <c r="D77" s="31">
        <f t="shared" si="1"/>
        <v>312.71000000000004</v>
      </c>
      <c r="E77" s="29"/>
    </row>
    <row r="78" spans="1:5" ht="12.75">
      <c r="A78" s="26" t="s">
        <v>84</v>
      </c>
      <c r="B78" s="27">
        <v>3568.18</v>
      </c>
      <c r="C78" s="27">
        <v>691.44</v>
      </c>
      <c r="D78" s="31">
        <f t="shared" si="1"/>
        <v>2876.74</v>
      </c>
      <c r="E78" s="29"/>
    </row>
    <row r="79" spans="1:5" ht="12.75">
      <c r="A79" s="26" t="s">
        <v>85</v>
      </c>
      <c r="B79" s="27">
        <v>146972.94</v>
      </c>
      <c r="C79" s="27">
        <v>79093.15</v>
      </c>
      <c r="D79" s="31">
        <f t="shared" si="1"/>
        <v>67879.79000000001</v>
      </c>
      <c r="E79" s="29"/>
    </row>
    <row r="80" spans="1:5" ht="12.75">
      <c r="A80" s="26" t="s">
        <v>86</v>
      </c>
      <c r="B80" s="27">
        <v>36190.07</v>
      </c>
      <c r="C80" s="27">
        <v>56833.92</v>
      </c>
      <c r="D80" s="31">
        <f t="shared" si="1"/>
        <v>-20643.85</v>
      </c>
      <c r="E80" s="29"/>
    </row>
    <row r="81" spans="1:5" ht="12.75">
      <c r="A81" s="26" t="s">
        <v>87</v>
      </c>
      <c r="B81" s="27">
        <v>70582.62</v>
      </c>
      <c r="C81" s="27">
        <v>89086.39</v>
      </c>
      <c r="D81" s="31">
        <f t="shared" si="1"/>
        <v>-18503.770000000004</v>
      </c>
      <c r="E81" s="29"/>
    </row>
    <row r="82" spans="1:5" ht="12.75">
      <c r="A82" s="26" t="s">
        <v>88</v>
      </c>
      <c r="B82" s="27">
        <v>223066.98</v>
      </c>
      <c r="C82" s="27">
        <v>90901.44</v>
      </c>
      <c r="D82" s="31">
        <f t="shared" si="1"/>
        <v>132165.54</v>
      </c>
      <c r="E82" s="29"/>
    </row>
    <row r="83" spans="1:5" ht="12.75">
      <c r="A83" s="26" t="s">
        <v>89</v>
      </c>
      <c r="B83" s="27">
        <v>487848.68</v>
      </c>
      <c r="C83" s="27">
        <v>852252.5</v>
      </c>
      <c r="D83" s="31">
        <f t="shared" si="1"/>
        <v>-364403.82</v>
      </c>
      <c r="E83" s="29"/>
    </row>
    <row r="84" spans="1:5" ht="12.75">
      <c r="A84" s="26" t="s">
        <v>90</v>
      </c>
      <c r="B84" s="27">
        <v>2794</v>
      </c>
      <c r="C84" s="27">
        <v>13454.78</v>
      </c>
      <c r="D84" s="31">
        <f t="shared" si="1"/>
        <v>-10660.78</v>
      </c>
      <c r="E84" s="29"/>
    </row>
    <row r="85" spans="1:5" ht="12.75">
      <c r="A85" s="5" t="s">
        <v>91</v>
      </c>
      <c r="B85" s="27">
        <v>1893.84</v>
      </c>
      <c r="C85" s="27">
        <v>2187.61</v>
      </c>
      <c r="D85" s="27">
        <f t="shared" si="1"/>
        <v>-293.7700000000002</v>
      </c>
      <c r="E85" s="29"/>
    </row>
    <row r="86" spans="1:5" ht="12.75">
      <c r="A86" s="26" t="s">
        <v>92</v>
      </c>
      <c r="B86" s="27">
        <v>210186.55</v>
      </c>
      <c r="C86" s="27">
        <v>259722.95</v>
      </c>
      <c r="D86" s="27">
        <f t="shared" si="1"/>
        <v>-49536.40000000002</v>
      </c>
      <c r="E86" s="29"/>
    </row>
    <row r="87" spans="1:5" ht="12.75">
      <c r="A87" s="26" t="s">
        <v>9</v>
      </c>
      <c r="B87" s="27">
        <v>342634.46</v>
      </c>
      <c r="C87" s="27">
        <v>320803.44</v>
      </c>
      <c r="D87" s="27">
        <f t="shared" si="1"/>
        <v>21831.02000000002</v>
      </c>
      <c r="E87" s="29"/>
    </row>
    <row r="88" spans="1:5" ht="12.75">
      <c r="A88" s="26" t="s">
        <v>93</v>
      </c>
      <c r="B88" s="27">
        <v>10670231.78</v>
      </c>
      <c r="C88" s="27">
        <v>11376013.49</v>
      </c>
      <c r="D88" s="27">
        <f t="shared" si="1"/>
        <v>-705781.7100000009</v>
      </c>
      <c r="E88" s="29"/>
    </row>
    <row r="89" spans="1:5" ht="12.75">
      <c r="A89" s="26" t="s">
        <v>94</v>
      </c>
      <c r="B89" s="27">
        <v>2692955.56</v>
      </c>
      <c r="C89" s="27">
        <v>2874879.15</v>
      </c>
      <c r="D89" s="27">
        <f t="shared" si="1"/>
        <v>-181923.58999999985</v>
      </c>
      <c r="E89" s="29"/>
    </row>
    <row r="90" spans="1:5" ht="12.75">
      <c r="A90" s="26" t="s">
        <v>95</v>
      </c>
      <c r="B90" s="27">
        <v>0</v>
      </c>
      <c r="C90" s="27">
        <v>16442.16</v>
      </c>
      <c r="D90" s="27">
        <f t="shared" si="1"/>
        <v>-16442.16</v>
      </c>
      <c r="E90" s="32"/>
    </row>
    <row r="91" spans="1:5" ht="12.75">
      <c r="A91" s="26" t="s">
        <v>96</v>
      </c>
      <c r="B91" s="27">
        <v>2875.8</v>
      </c>
      <c r="C91" s="27">
        <v>0</v>
      </c>
      <c r="D91" s="27">
        <f t="shared" si="1"/>
        <v>2875.8</v>
      </c>
      <c r="E91" s="29"/>
    </row>
    <row r="92" spans="1:5" ht="12.75">
      <c r="A92" s="26" t="s">
        <v>97</v>
      </c>
      <c r="B92" s="27">
        <v>2170.91</v>
      </c>
      <c r="C92" s="27">
        <v>2098.3</v>
      </c>
      <c r="D92" s="27">
        <f t="shared" si="1"/>
        <v>72.60999999999967</v>
      </c>
      <c r="E92" s="29"/>
    </row>
    <row r="93" spans="1:5" ht="12.75">
      <c r="A93" s="26" t="s">
        <v>98</v>
      </c>
      <c r="B93" s="27">
        <v>946.89</v>
      </c>
      <c r="C93" s="27">
        <v>20751.77</v>
      </c>
      <c r="D93" s="27">
        <f t="shared" si="1"/>
        <v>-19804.88</v>
      </c>
      <c r="E93" s="29"/>
    </row>
    <row r="94" spans="1:5" ht="12.75">
      <c r="A94" s="26" t="s">
        <v>99</v>
      </c>
      <c r="B94" s="27">
        <v>665930.16</v>
      </c>
      <c r="C94" s="27">
        <v>1056336.73</v>
      </c>
      <c r="D94" s="27">
        <f t="shared" si="1"/>
        <v>-390406.56999999995</v>
      </c>
      <c r="E94" s="29"/>
    </row>
    <row r="95" spans="1:5" ht="12.75">
      <c r="A95" s="26" t="s">
        <v>100</v>
      </c>
      <c r="B95" s="27">
        <v>167229.91</v>
      </c>
      <c r="C95" s="27">
        <v>148826.14</v>
      </c>
      <c r="D95" s="27">
        <f t="shared" si="1"/>
        <v>18403.76999999999</v>
      </c>
      <c r="E95" s="29"/>
    </row>
    <row r="96" spans="1:5" ht="12.75">
      <c r="A96" s="26" t="s">
        <v>101</v>
      </c>
      <c r="B96" s="27">
        <v>820</v>
      </c>
      <c r="C96" s="27">
        <v>2640</v>
      </c>
      <c r="D96" s="27">
        <f t="shared" si="1"/>
        <v>-1820</v>
      </c>
      <c r="E96" s="29"/>
    </row>
    <row r="97" spans="1:5" ht="12.75">
      <c r="A97" s="26" t="s">
        <v>102</v>
      </c>
      <c r="B97" s="27">
        <v>555837.26</v>
      </c>
      <c r="C97" s="27">
        <v>1203779.02</v>
      </c>
      <c r="D97" s="27">
        <f t="shared" si="1"/>
        <v>-647941.76</v>
      </c>
      <c r="E97" s="29"/>
    </row>
    <row r="98" spans="1:5" ht="12.75">
      <c r="A98" s="12" t="s">
        <v>103</v>
      </c>
      <c r="B98" s="2">
        <f>SUM(B99:B119)</f>
        <v>903999.0499999999</v>
      </c>
      <c r="C98" s="2">
        <f>SUM(C99:C119)</f>
        <v>2711585.6599999997</v>
      </c>
      <c r="D98" s="2">
        <f t="shared" si="1"/>
        <v>-1807586.6099999999</v>
      </c>
      <c r="E98" s="4">
        <f>D98/C98*100</f>
        <v>-66.66160824880598</v>
      </c>
    </row>
    <row r="99" spans="1:5" ht="12.75">
      <c r="A99" s="26" t="s">
        <v>104</v>
      </c>
      <c r="B99" s="27">
        <v>124509.11</v>
      </c>
      <c r="C99" s="27">
        <v>125868.79</v>
      </c>
      <c r="D99" s="27">
        <f t="shared" si="1"/>
        <v>-1359.679999999993</v>
      </c>
      <c r="E99" s="29"/>
    </row>
    <row r="100" spans="1:5" ht="12.75">
      <c r="A100" s="26" t="s">
        <v>105</v>
      </c>
      <c r="B100" s="27">
        <v>157.98</v>
      </c>
      <c r="C100" s="27">
        <v>16512.8</v>
      </c>
      <c r="D100" s="27">
        <f t="shared" si="1"/>
        <v>-16354.82</v>
      </c>
      <c r="E100" s="29"/>
    </row>
    <row r="101" spans="1:5" ht="12.75">
      <c r="A101" s="26" t="s">
        <v>106</v>
      </c>
      <c r="B101" s="27">
        <v>26559.39</v>
      </c>
      <c r="C101" s="27">
        <v>21304.07</v>
      </c>
      <c r="D101" s="27">
        <f t="shared" si="1"/>
        <v>5255.32</v>
      </c>
      <c r="E101" s="29"/>
    </row>
    <row r="102" spans="1:5" ht="12.75">
      <c r="A102" s="26" t="s">
        <v>107</v>
      </c>
      <c r="B102" s="27">
        <v>6619.02</v>
      </c>
      <c r="C102" s="27">
        <v>8917.37</v>
      </c>
      <c r="D102" s="27">
        <f t="shared" si="1"/>
        <v>-2298.3500000000004</v>
      </c>
      <c r="E102" s="29"/>
    </row>
    <row r="103" spans="1:5" ht="12.75">
      <c r="A103" s="26" t="s">
        <v>212</v>
      </c>
      <c r="B103" s="27">
        <v>5796.12</v>
      </c>
      <c r="C103" s="27">
        <v>1289.9</v>
      </c>
      <c r="D103" s="27">
        <f t="shared" si="1"/>
        <v>4506.219999999999</v>
      </c>
      <c r="E103" s="29"/>
    </row>
    <row r="104" spans="1:5" ht="12.75">
      <c r="A104" s="26" t="s">
        <v>108</v>
      </c>
      <c r="B104" s="27">
        <v>28.7</v>
      </c>
      <c r="C104" s="27">
        <v>0</v>
      </c>
      <c r="D104" s="27">
        <f t="shared" si="1"/>
        <v>28.7</v>
      </c>
      <c r="E104" s="29"/>
    </row>
    <row r="105" spans="1:5" ht="12.75">
      <c r="A105" s="26" t="s">
        <v>109</v>
      </c>
      <c r="B105" s="27">
        <v>168799.6</v>
      </c>
      <c r="C105" s="27">
        <v>196467.18</v>
      </c>
      <c r="D105" s="27">
        <f t="shared" si="1"/>
        <v>-27667.579999999987</v>
      </c>
      <c r="E105" s="29"/>
    </row>
    <row r="106" spans="1:5" ht="12.75">
      <c r="A106" s="26" t="s">
        <v>110</v>
      </c>
      <c r="B106" s="27">
        <v>317.2</v>
      </c>
      <c r="C106" s="27">
        <v>30505.07</v>
      </c>
      <c r="D106" s="27">
        <f t="shared" si="1"/>
        <v>-30187.87</v>
      </c>
      <c r="E106" s="29"/>
    </row>
    <row r="107" spans="1:5" ht="12.75">
      <c r="A107" s="26" t="s">
        <v>111</v>
      </c>
      <c r="B107" s="27">
        <v>103271.56</v>
      </c>
      <c r="C107" s="27">
        <v>77253.35</v>
      </c>
      <c r="D107" s="27">
        <f t="shared" si="1"/>
        <v>26018.209999999992</v>
      </c>
      <c r="E107" s="29"/>
    </row>
    <row r="108" spans="1:5" ht="12.75">
      <c r="A108" s="26" t="s">
        <v>112</v>
      </c>
      <c r="B108" s="27">
        <v>17510.64</v>
      </c>
      <c r="C108" s="27">
        <v>28837.8</v>
      </c>
      <c r="D108" s="27">
        <f t="shared" si="1"/>
        <v>-11327.16</v>
      </c>
      <c r="E108" s="29"/>
    </row>
    <row r="109" spans="1:5" ht="12.75">
      <c r="A109" s="26" t="s">
        <v>213</v>
      </c>
      <c r="B109" s="27">
        <v>22504.85</v>
      </c>
      <c r="C109" s="27">
        <v>6090.43</v>
      </c>
      <c r="D109" s="27">
        <f t="shared" si="1"/>
        <v>16414.42</v>
      </c>
      <c r="E109" s="29"/>
    </row>
    <row r="110" spans="1:5" ht="12.75">
      <c r="A110" s="26" t="s">
        <v>113</v>
      </c>
      <c r="B110" s="27">
        <v>85.66</v>
      </c>
      <c r="C110" s="27">
        <v>35503.38</v>
      </c>
      <c r="D110" s="27">
        <f t="shared" si="1"/>
        <v>-35417.719999999994</v>
      </c>
      <c r="E110" s="29"/>
    </row>
    <row r="111" spans="1:5" ht="12.75">
      <c r="A111" s="26" t="s">
        <v>114</v>
      </c>
      <c r="B111" s="27">
        <v>0</v>
      </c>
      <c r="C111" s="27">
        <v>40330.32</v>
      </c>
      <c r="D111" s="27">
        <f t="shared" si="1"/>
        <v>-40330.32</v>
      </c>
      <c r="E111" s="29"/>
    </row>
    <row r="112" spans="1:5" ht="12.75">
      <c r="A112" s="26" t="s">
        <v>115</v>
      </c>
      <c r="B112" s="27">
        <v>32091.9</v>
      </c>
      <c r="C112" s="27">
        <v>31483.28</v>
      </c>
      <c r="D112" s="27">
        <f t="shared" si="1"/>
        <v>608.6200000000026</v>
      </c>
      <c r="E112" s="29"/>
    </row>
    <row r="113" spans="1:5" ht="12.75">
      <c r="A113" s="26" t="s">
        <v>116</v>
      </c>
      <c r="B113" s="27">
        <v>130145.18</v>
      </c>
      <c r="C113" s="27">
        <v>132251.85</v>
      </c>
      <c r="D113" s="27">
        <f t="shared" si="1"/>
        <v>-2106.670000000013</v>
      </c>
      <c r="E113" s="29"/>
    </row>
    <row r="114" spans="1:5" ht="12.75">
      <c r="A114" s="26" t="s">
        <v>117</v>
      </c>
      <c r="B114" s="27">
        <v>24112.02</v>
      </c>
      <c r="C114" s="27">
        <v>26155.42</v>
      </c>
      <c r="D114" s="27">
        <f t="shared" si="1"/>
        <v>-2043.3999999999978</v>
      </c>
      <c r="E114" s="29"/>
    </row>
    <row r="115" spans="1:5" ht="12.75">
      <c r="A115" s="26" t="s">
        <v>118</v>
      </c>
      <c r="B115" s="27">
        <v>31045</v>
      </c>
      <c r="C115" s="27">
        <v>37419</v>
      </c>
      <c r="D115" s="27">
        <f t="shared" si="1"/>
        <v>-6374</v>
      </c>
      <c r="E115" s="29"/>
    </row>
    <row r="116" spans="1:5" ht="12.75">
      <c r="A116" s="26" t="s">
        <v>119</v>
      </c>
      <c r="B116" s="27">
        <v>0</v>
      </c>
      <c r="C116" s="27">
        <v>3000</v>
      </c>
      <c r="D116" s="27">
        <f t="shared" si="1"/>
        <v>-3000</v>
      </c>
      <c r="E116" s="35"/>
    </row>
    <row r="117" spans="1:5" ht="12.75">
      <c r="A117" s="26" t="s">
        <v>120</v>
      </c>
      <c r="B117" s="27">
        <v>202938.8</v>
      </c>
      <c r="C117" s="27">
        <v>1884714.99</v>
      </c>
      <c r="D117" s="27">
        <f t="shared" si="1"/>
        <v>-1681776.19</v>
      </c>
      <c r="E117" s="32"/>
    </row>
    <row r="118" spans="1:5" ht="12.75">
      <c r="A118" s="26" t="s">
        <v>121</v>
      </c>
      <c r="B118" s="27">
        <v>3628.32</v>
      </c>
      <c r="C118" s="27">
        <v>6710.86</v>
      </c>
      <c r="D118" s="27">
        <f t="shared" si="1"/>
        <v>-3082.5399999999995</v>
      </c>
      <c r="E118" s="29"/>
    </row>
    <row r="119" spans="1:5" ht="12.75">
      <c r="A119" s="26" t="s">
        <v>214</v>
      </c>
      <c r="B119" s="27">
        <v>3878</v>
      </c>
      <c r="C119" s="27">
        <v>969.8</v>
      </c>
      <c r="D119" s="27">
        <f t="shared" si="1"/>
        <v>2908.2</v>
      </c>
      <c r="E119" s="29"/>
    </row>
    <row r="120" spans="1:5" ht="18" customHeight="1">
      <c r="A120" s="6" t="s">
        <v>122</v>
      </c>
      <c r="B120" s="7">
        <f>SUM(B22+B33+B47+B98)</f>
        <v>32852064.740000002</v>
      </c>
      <c r="C120" s="7">
        <f>SUM(C22+C33+C47+C98)</f>
        <v>38684619.43</v>
      </c>
      <c r="D120" s="7">
        <f t="shared" si="1"/>
        <v>-5832554.689999998</v>
      </c>
      <c r="E120" s="8">
        <f>D120/C120*100</f>
        <v>-15.077192889422196</v>
      </c>
    </row>
    <row r="121" spans="1:5" ht="27.75" customHeight="1">
      <c r="A121" s="9" t="s">
        <v>25</v>
      </c>
      <c r="B121" s="21">
        <v>2013</v>
      </c>
      <c r="C121" s="21">
        <v>2012</v>
      </c>
      <c r="D121" s="22" t="s">
        <v>222</v>
      </c>
      <c r="E121" s="13" t="s">
        <v>220</v>
      </c>
    </row>
    <row r="122" spans="1:5" ht="12.75">
      <c r="A122" s="12" t="s">
        <v>123</v>
      </c>
      <c r="B122" s="2">
        <f>SUM(B123:B125)</f>
        <v>292901.77</v>
      </c>
      <c r="C122" s="2">
        <f>SUM(C123:C125)</f>
        <v>340658.73</v>
      </c>
      <c r="D122" s="2">
        <f t="shared" si="1"/>
        <v>-47756.95999999996</v>
      </c>
      <c r="E122" s="4">
        <f>D122/C122*100</f>
        <v>-14.019003710839867</v>
      </c>
    </row>
    <row r="123" spans="1:5" ht="12.75">
      <c r="A123" s="26" t="s">
        <v>124</v>
      </c>
      <c r="B123" s="27">
        <v>292901.77</v>
      </c>
      <c r="C123" s="27">
        <v>340658.73</v>
      </c>
      <c r="D123" s="27">
        <f t="shared" si="1"/>
        <v>-47756.95999999996</v>
      </c>
      <c r="E123" s="29"/>
    </row>
    <row r="124" spans="1:5" ht="12.75">
      <c r="A124" s="26" t="s">
        <v>125</v>
      </c>
      <c r="B124" s="27">
        <v>0</v>
      </c>
      <c r="C124" s="27">
        <v>0</v>
      </c>
      <c r="D124" s="27">
        <f t="shared" si="1"/>
        <v>0</v>
      </c>
      <c r="E124" s="32"/>
    </row>
    <row r="125" spans="1:5" ht="12.75">
      <c r="A125" s="26" t="s">
        <v>10</v>
      </c>
      <c r="B125" s="27">
        <v>0</v>
      </c>
      <c r="C125" s="27">
        <v>0</v>
      </c>
      <c r="D125" s="27">
        <f t="shared" si="1"/>
        <v>0</v>
      </c>
      <c r="E125" s="32"/>
    </row>
    <row r="126" spans="1:5" ht="12.75">
      <c r="A126" s="12" t="s">
        <v>126</v>
      </c>
      <c r="B126" s="2">
        <f>SUM(B127:B128)</f>
        <v>109.42</v>
      </c>
      <c r="C126" s="2">
        <f>SUM(C127:C128)</f>
        <v>92.97</v>
      </c>
      <c r="D126" s="2">
        <f t="shared" si="1"/>
        <v>16.450000000000003</v>
      </c>
      <c r="E126" s="4">
        <f>D126/C126*100</f>
        <v>17.69387974615468</v>
      </c>
    </row>
    <row r="127" spans="1:5" ht="12.75">
      <c r="A127" s="26" t="s">
        <v>127</v>
      </c>
      <c r="B127" s="27">
        <v>0</v>
      </c>
      <c r="C127" s="27">
        <v>0</v>
      </c>
      <c r="D127" s="27">
        <f t="shared" si="1"/>
        <v>0</v>
      </c>
      <c r="E127" s="29"/>
    </row>
    <row r="128" spans="1:5" ht="12.75">
      <c r="A128" s="26" t="s">
        <v>11</v>
      </c>
      <c r="B128" s="27">
        <v>109.42</v>
      </c>
      <c r="C128" s="27">
        <v>92.97</v>
      </c>
      <c r="D128" s="27">
        <f t="shared" si="1"/>
        <v>16.450000000000003</v>
      </c>
      <c r="E128" s="29"/>
    </row>
    <row r="129" spans="1:5" ht="12.75">
      <c r="A129" s="12" t="s">
        <v>128</v>
      </c>
      <c r="B129" s="2">
        <f>SUM(B130:B131)</f>
        <v>746321.2</v>
      </c>
      <c r="C129" s="2">
        <f>SUM(C130:C131)</f>
        <v>103446.08</v>
      </c>
      <c r="D129" s="2">
        <f t="shared" si="1"/>
        <v>642875.12</v>
      </c>
      <c r="E129" s="4">
        <f>D129/C129*100</f>
        <v>621.4591408393628</v>
      </c>
    </row>
    <row r="130" spans="1:5" ht="12.75">
      <c r="A130" s="26" t="s">
        <v>12</v>
      </c>
      <c r="B130" s="27">
        <v>746321.2</v>
      </c>
      <c r="C130" s="27">
        <v>3883.24</v>
      </c>
      <c r="D130" s="27">
        <f t="shared" si="1"/>
        <v>742437.96</v>
      </c>
      <c r="E130" s="29"/>
    </row>
    <row r="131" spans="1:5" ht="12.75">
      <c r="A131" s="26" t="s">
        <v>13</v>
      </c>
      <c r="B131" s="27">
        <v>0</v>
      </c>
      <c r="C131" s="27">
        <v>99562.84</v>
      </c>
      <c r="D131" s="27">
        <f aca="true" t="shared" si="2" ref="D131:D199">B131-C131</f>
        <v>-99562.84</v>
      </c>
      <c r="E131" s="29"/>
    </row>
    <row r="132" spans="1:5" ht="18" customHeight="1">
      <c r="A132" s="6" t="s">
        <v>129</v>
      </c>
      <c r="B132" s="7">
        <f>B129+B126+B122</f>
        <v>1039332.39</v>
      </c>
      <c r="C132" s="7">
        <f>C129+C126+C122</f>
        <v>444197.77999999997</v>
      </c>
      <c r="D132" s="7">
        <f t="shared" si="2"/>
        <v>595134.6100000001</v>
      </c>
      <c r="E132" s="8">
        <f>D132/C132*100</f>
        <v>133.979645283234</v>
      </c>
    </row>
    <row r="133" spans="1:5" ht="12.75">
      <c r="A133" s="12" t="s">
        <v>130</v>
      </c>
      <c r="B133" s="2">
        <f>SUM(B134:B150)</f>
        <v>7188493.169999999</v>
      </c>
      <c r="C133" s="2">
        <f>SUM(C134:C150)</f>
        <v>9717332.27</v>
      </c>
      <c r="D133" s="2">
        <f t="shared" si="2"/>
        <v>-2528839.1000000006</v>
      </c>
      <c r="E133" s="4">
        <f>D133/C133*100</f>
        <v>-26.02400566055771</v>
      </c>
    </row>
    <row r="134" spans="1:5" ht="12.75">
      <c r="A134" s="26" t="s">
        <v>131</v>
      </c>
      <c r="B134" s="27">
        <v>735558.2</v>
      </c>
      <c r="C134" s="27">
        <v>924675.47</v>
      </c>
      <c r="D134" s="27">
        <f t="shared" si="2"/>
        <v>-189117.27000000002</v>
      </c>
      <c r="E134" s="29"/>
    </row>
    <row r="135" spans="1:5" ht="12.75">
      <c r="A135" s="26" t="s">
        <v>132</v>
      </c>
      <c r="B135" s="27">
        <v>2264503</v>
      </c>
      <c r="C135" s="27">
        <v>3255488.76</v>
      </c>
      <c r="D135" s="27">
        <f t="shared" si="2"/>
        <v>-990985.7599999998</v>
      </c>
      <c r="E135" s="32"/>
    </row>
    <row r="136" spans="1:5" ht="12.75">
      <c r="A136" s="26" t="s">
        <v>133</v>
      </c>
      <c r="B136" s="27">
        <v>760225.92</v>
      </c>
      <c r="C136" s="27">
        <v>1388709.82</v>
      </c>
      <c r="D136" s="27">
        <f t="shared" si="2"/>
        <v>-628483.9</v>
      </c>
      <c r="E136" s="32"/>
    </row>
    <row r="137" spans="1:5" ht="12.75">
      <c r="A137" s="26" t="s">
        <v>14</v>
      </c>
      <c r="B137" s="27">
        <v>144893.03</v>
      </c>
      <c r="C137" s="27">
        <v>70313.63</v>
      </c>
      <c r="D137" s="27">
        <f t="shared" si="2"/>
        <v>74579.4</v>
      </c>
      <c r="E137" s="32"/>
    </row>
    <row r="138" spans="1:5" ht="12.75">
      <c r="A138" s="26" t="s">
        <v>225</v>
      </c>
      <c r="B138" s="27">
        <v>2903</v>
      </c>
      <c r="C138" s="27">
        <v>0</v>
      </c>
      <c r="D138" s="27">
        <f t="shared" si="2"/>
        <v>2903</v>
      </c>
      <c r="E138" s="32"/>
    </row>
    <row r="139" spans="1:5" ht="12.75">
      <c r="A139" s="5" t="s">
        <v>15</v>
      </c>
      <c r="B139" s="27">
        <v>24546.76</v>
      </c>
      <c r="C139" s="27">
        <v>2306.33</v>
      </c>
      <c r="D139" s="27">
        <f t="shared" si="2"/>
        <v>22240.43</v>
      </c>
      <c r="E139" s="29"/>
    </row>
    <row r="140" spans="1:5" ht="12.75">
      <c r="A140" s="26" t="s">
        <v>134</v>
      </c>
      <c r="B140" s="27">
        <v>8000</v>
      </c>
      <c r="C140" s="27">
        <v>35794.18</v>
      </c>
      <c r="D140" s="27">
        <f t="shared" si="2"/>
        <v>-27794.18</v>
      </c>
      <c r="E140" s="32"/>
    </row>
    <row r="141" spans="1:5" ht="12.75">
      <c r="A141" s="26" t="s">
        <v>135</v>
      </c>
      <c r="B141" s="27">
        <v>2352790.32</v>
      </c>
      <c r="C141" s="27">
        <v>2847090.65</v>
      </c>
      <c r="D141" s="27">
        <f t="shared" si="2"/>
        <v>-494300.3300000001</v>
      </c>
      <c r="E141" s="29"/>
    </row>
    <row r="142" spans="1:5" ht="12.75">
      <c r="A142" s="5" t="s">
        <v>136</v>
      </c>
      <c r="B142" s="27">
        <v>82800</v>
      </c>
      <c r="C142" s="27">
        <v>150975.24</v>
      </c>
      <c r="D142" s="27">
        <f t="shared" si="2"/>
        <v>-68175.23999999999</v>
      </c>
      <c r="E142" s="29"/>
    </row>
    <row r="143" spans="1:5" ht="12.75">
      <c r="A143" s="26" t="s">
        <v>137</v>
      </c>
      <c r="B143" s="27">
        <v>102104.79</v>
      </c>
      <c r="C143" s="27">
        <v>137859.94</v>
      </c>
      <c r="D143" s="27">
        <f t="shared" si="2"/>
        <v>-35755.15000000001</v>
      </c>
      <c r="E143" s="29"/>
    </row>
    <row r="144" spans="1:5" ht="12.75">
      <c r="A144" s="26" t="s">
        <v>138</v>
      </c>
      <c r="B144" s="27">
        <v>9212</v>
      </c>
      <c r="C144" s="27">
        <v>24565</v>
      </c>
      <c r="D144" s="27">
        <f t="shared" si="2"/>
        <v>-15353</v>
      </c>
      <c r="E144" s="32"/>
    </row>
    <row r="145" spans="1:5" ht="12.75">
      <c r="A145" s="26" t="s">
        <v>139</v>
      </c>
      <c r="B145" s="27">
        <v>301945.14</v>
      </c>
      <c r="C145" s="27">
        <v>366916.24</v>
      </c>
      <c r="D145" s="27">
        <f t="shared" si="2"/>
        <v>-64971.09999999998</v>
      </c>
      <c r="E145" s="32"/>
    </row>
    <row r="146" spans="1:5" ht="12.75">
      <c r="A146" s="26" t="s">
        <v>140</v>
      </c>
      <c r="B146" s="27">
        <v>31611.2</v>
      </c>
      <c r="C146" s="27">
        <v>19941.2</v>
      </c>
      <c r="D146" s="27">
        <f t="shared" si="2"/>
        <v>11670</v>
      </c>
      <c r="E146" s="29"/>
    </row>
    <row r="147" spans="1:5" ht="12.75">
      <c r="A147" s="26" t="s">
        <v>141</v>
      </c>
      <c r="B147" s="27">
        <v>284064.42</v>
      </c>
      <c r="C147" s="27">
        <v>347544.26</v>
      </c>
      <c r="D147" s="27">
        <f t="shared" si="2"/>
        <v>-63479.840000000026</v>
      </c>
      <c r="E147" s="29"/>
    </row>
    <row r="148" spans="1:5" ht="12.75">
      <c r="A148" s="5" t="s">
        <v>142</v>
      </c>
      <c r="B148" s="27">
        <v>48215.39</v>
      </c>
      <c r="C148" s="27">
        <v>61491.16</v>
      </c>
      <c r="D148" s="27">
        <f t="shared" si="2"/>
        <v>-13275.770000000004</v>
      </c>
      <c r="E148" s="32"/>
    </row>
    <row r="149" spans="1:5" ht="12.75">
      <c r="A149" s="5" t="s">
        <v>16</v>
      </c>
      <c r="B149" s="1">
        <v>0</v>
      </c>
      <c r="C149" s="1">
        <v>77600</v>
      </c>
      <c r="D149" s="27">
        <f t="shared" si="2"/>
        <v>-77600</v>
      </c>
      <c r="E149" s="32"/>
    </row>
    <row r="150" spans="1:5" ht="12.75">
      <c r="A150" s="5" t="s">
        <v>17</v>
      </c>
      <c r="B150" s="1">
        <v>35120</v>
      </c>
      <c r="C150" s="1">
        <v>6060.39</v>
      </c>
      <c r="D150" s="27">
        <f t="shared" si="2"/>
        <v>29059.61</v>
      </c>
      <c r="E150" s="32"/>
    </row>
    <row r="151" spans="1:5" ht="18" customHeight="1">
      <c r="A151" s="12" t="s">
        <v>226</v>
      </c>
      <c r="B151" s="2">
        <f>B152</f>
        <v>8425.6</v>
      </c>
      <c r="C151" s="2">
        <f>C152</f>
        <v>0</v>
      </c>
      <c r="D151" s="2">
        <f>B151-C151</f>
        <v>8425.6</v>
      </c>
      <c r="E151" s="4"/>
    </row>
    <row r="152" spans="1:5" ht="12.75">
      <c r="A152" s="26" t="s">
        <v>227</v>
      </c>
      <c r="B152" s="27">
        <v>8425.6</v>
      </c>
      <c r="C152" s="27">
        <v>0</v>
      </c>
      <c r="D152" s="27">
        <f>B152-C152</f>
        <v>8425.6</v>
      </c>
      <c r="E152" s="29"/>
    </row>
    <row r="153" spans="1:5" ht="12.75">
      <c r="A153" s="6" t="s">
        <v>143</v>
      </c>
      <c r="B153" s="7">
        <f>SUM(B133)+B151</f>
        <v>7196918.769999999</v>
      </c>
      <c r="C153" s="7">
        <f>C133+C151</f>
        <v>9717332.27</v>
      </c>
      <c r="D153" s="7">
        <f t="shared" si="2"/>
        <v>-2520413.500000001</v>
      </c>
      <c r="E153" s="8">
        <f>D153/C153*100</f>
        <v>-25.93729873559218</v>
      </c>
    </row>
    <row r="154" spans="1:5" ht="12.75">
      <c r="A154" s="9" t="s">
        <v>144</v>
      </c>
      <c r="B154" s="10">
        <f>B153+B132+B120+B21</f>
        <v>243008181.58</v>
      </c>
      <c r="C154" s="10">
        <f>C153+C132+C120+C21</f>
        <v>263956518.79</v>
      </c>
      <c r="D154" s="10">
        <f t="shared" si="2"/>
        <v>-20948337.20999998</v>
      </c>
      <c r="E154" s="11">
        <f>D154/C154*100</f>
        <v>-7.936283334099498</v>
      </c>
    </row>
    <row r="155" spans="1:5" ht="12.75">
      <c r="A155" s="12" t="s">
        <v>228</v>
      </c>
      <c r="B155" s="2">
        <f>SUM(B156:B158)</f>
        <v>54130.46</v>
      </c>
      <c r="C155" s="2">
        <f>SUM(C156:C158)</f>
        <v>0</v>
      </c>
      <c r="D155" s="2">
        <f>B155-C155</f>
        <v>54130.46</v>
      </c>
      <c r="E155" s="4"/>
    </row>
    <row r="156" spans="1:5" ht="12.75">
      <c r="A156" s="5" t="s">
        <v>229</v>
      </c>
      <c r="B156" s="27">
        <v>54130.46</v>
      </c>
      <c r="C156" s="27">
        <v>0</v>
      </c>
      <c r="D156" s="27">
        <f>B156-C156</f>
        <v>54130.46</v>
      </c>
      <c r="E156" s="29"/>
    </row>
    <row r="157" spans="1:5" ht="12.75">
      <c r="A157" s="12" t="s">
        <v>145</v>
      </c>
      <c r="B157" s="2">
        <f>SUM(B158:B160)</f>
        <v>0</v>
      </c>
      <c r="C157" s="2">
        <f>SUM(C158:C160)</f>
        <v>0</v>
      </c>
      <c r="D157" s="2">
        <f t="shared" si="2"/>
        <v>0</v>
      </c>
      <c r="E157" s="4"/>
    </row>
    <row r="158" spans="1:5" ht="12.75">
      <c r="A158" s="5" t="s">
        <v>146</v>
      </c>
      <c r="B158" s="27">
        <v>0</v>
      </c>
      <c r="C158" s="27">
        <v>0</v>
      </c>
      <c r="D158" s="27">
        <f t="shared" si="2"/>
        <v>0</v>
      </c>
      <c r="E158" s="29"/>
    </row>
    <row r="159" spans="1:5" ht="12.75">
      <c r="A159" s="26" t="s">
        <v>147</v>
      </c>
      <c r="B159" s="27">
        <v>0</v>
      </c>
      <c r="C159" s="27">
        <v>0</v>
      </c>
      <c r="D159" s="27">
        <f t="shared" si="2"/>
        <v>0</v>
      </c>
      <c r="E159" s="29"/>
    </row>
    <row r="160" spans="1:5" ht="12.75">
      <c r="A160" s="5" t="s">
        <v>148</v>
      </c>
      <c r="B160" s="27">
        <v>0</v>
      </c>
      <c r="C160" s="27">
        <v>0</v>
      </c>
      <c r="D160" s="27">
        <f t="shared" si="2"/>
        <v>0</v>
      </c>
      <c r="E160" s="29"/>
    </row>
    <row r="161" spans="1:5" ht="12.75">
      <c r="A161" s="12" t="s">
        <v>149</v>
      </c>
      <c r="B161" s="2">
        <f>SUM(B162:B174)</f>
        <v>4129647</v>
      </c>
      <c r="C161" s="2">
        <f>SUM(C162:C174)</f>
        <v>7589239.109999999</v>
      </c>
      <c r="D161" s="2">
        <f t="shared" si="2"/>
        <v>-3459592.1099999994</v>
      </c>
      <c r="E161" s="4">
        <f>D161/C161*100</f>
        <v>-45.585493616105076</v>
      </c>
    </row>
    <row r="162" spans="1:5" ht="12.75">
      <c r="A162" s="26" t="s">
        <v>150</v>
      </c>
      <c r="B162" s="27">
        <v>499002.67</v>
      </c>
      <c r="C162" s="27">
        <v>2797462.62</v>
      </c>
      <c r="D162" s="27">
        <f t="shared" si="2"/>
        <v>-2298459.95</v>
      </c>
      <c r="E162" s="29"/>
    </row>
    <row r="163" spans="1:5" ht="12.75">
      <c r="A163" s="26" t="s">
        <v>151</v>
      </c>
      <c r="B163" s="27">
        <v>163132.94</v>
      </c>
      <c r="C163" s="27">
        <v>191990.59</v>
      </c>
      <c r="D163" s="27">
        <f t="shared" si="2"/>
        <v>-28857.649999999994</v>
      </c>
      <c r="E163" s="29"/>
    </row>
    <row r="164" spans="1:5" ht="12.75">
      <c r="A164" s="26" t="s">
        <v>152</v>
      </c>
      <c r="B164" s="27">
        <v>5233.98</v>
      </c>
      <c r="C164" s="27">
        <v>8771.63</v>
      </c>
      <c r="D164" s="27">
        <f t="shared" si="2"/>
        <v>-3537.6499999999996</v>
      </c>
      <c r="E164" s="29"/>
    </row>
    <row r="165" spans="1:5" ht="12.75">
      <c r="A165" s="26" t="s">
        <v>153</v>
      </c>
      <c r="B165" s="27">
        <v>298947.32</v>
      </c>
      <c r="C165" s="27">
        <v>766373.85</v>
      </c>
      <c r="D165" s="27">
        <f t="shared" si="2"/>
        <v>-467426.52999999997</v>
      </c>
      <c r="E165" s="29"/>
    </row>
    <row r="166" spans="1:5" ht="12.75">
      <c r="A166" s="26" t="s">
        <v>154</v>
      </c>
      <c r="B166" s="27">
        <v>4715.95</v>
      </c>
      <c r="C166" s="27">
        <v>8581.27</v>
      </c>
      <c r="D166" s="27">
        <f t="shared" si="2"/>
        <v>-3865.3200000000006</v>
      </c>
      <c r="E166" s="29"/>
    </row>
    <row r="167" spans="1:5" ht="12.75">
      <c r="A167" s="26" t="s">
        <v>155</v>
      </c>
      <c r="B167" s="27">
        <v>0</v>
      </c>
      <c r="C167" s="27">
        <v>0</v>
      </c>
      <c r="D167" s="27">
        <f t="shared" si="2"/>
        <v>0</v>
      </c>
      <c r="E167" s="29"/>
    </row>
    <row r="168" spans="1:5" ht="12.75">
      <c r="A168" s="26" t="s">
        <v>156</v>
      </c>
      <c r="B168" s="27">
        <v>255094.37</v>
      </c>
      <c r="C168" s="27">
        <v>343337.28</v>
      </c>
      <c r="D168" s="27">
        <f t="shared" si="2"/>
        <v>-88242.91000000003</v>
      </c>
      <c r="E168" s="29"/>
    </row>
    <row r="169" spans="1:5" ht="12.75">
      <c r="A169" s="26" t="s">
        <v>157</v>
      </c>
      <c r="B169" s="27">
        <v>878367.49</v>
      </c>
      <c r="C169" s="27">
        <v>1280669.51</v>
      </c>
      <c r="D169" s="27">
        <f t="shared" si="2"/>
        <v>-402302.02</v>
      </c>
      <c r="E169" s="29"/>
    </row>
    <row r="170" spans="1:5" ht="12.75">
      <c r="A170" s="26" t="s">
        <v>158</v>
      </c>
      <c r="B170" s="27">
        <v>382293.78</v>
      </c>
      <c r="C170" s="27">
        <v>537239.09</v>
      </c>
      <c r="D170" s="27">
        <f t="shared" si="2"/>
        <v>-154945.30999999994</v>
      </c>
      <c r="E170" s="29"/>
    </row>
    <row r="171" spans="1:5" ht="12.75">
      <c r="A171" s="26" t="s">
        <v>159</v>
      </c>
      <c r="B171" s="27">
        <v>0</v>
      </c>
      <c r="C171" s="27">
        <v>44891</v>
      </c>
      <c r="D171" s="27">
        <f t="shared" si="2"/>
        <v>-44891</v>
      </c>
      <c r="E171" s="35"/>
    </row>
    <row r="172" spans="1:5" ht="12.75">
      <c r="A172" s="26" t="s">
        <v>160</v>
      </c>
      <c r="B172" s="27">
        <v>417844.93</v>
      </c>
      <c r="C172" s="27">
        <v>407159.81</v>
      </c>
      <c r="D172" s="27">
        <f t="shared" si="2"/>
        <v>10685.119999999995</v>
      </c>
      <c r="E172" s="32"/>
    </row>
    <row r="173" spans="1:5" ht="13.5" customHeight="1">
      <c r="A173" s="5" t="s">
        <v>161</v>
      </c>
      <c r="B173" s="27">
        <v>682519.57</v>
      </c>
      <c r="C173" s="27">
        <v>670122.31</v>
      </c>
      <c r="D173" s="27">
        <f t="shared" si="2"/>
        <v>12397.259999999893</v>
      </c>
      <c r="E173" s="29"/>
    </row>
    <row r="174" spans="1:5" ht="12.75">
      <c r="A174" s="5" t="s">
        <v>162</v>
      </c>
      <c r="B174" s="27">
        <v>542494</v>
      </c>
      <c r="C174" s="27">
        <v>532640.15</v>
      </c>
      <c r="D174" s="27">
        <f t="shared" si="2"/>
        <v>9853.849999999977</v>
      </c>
      <c r="E174" s="29"/>
    </row>
    <row r="175" spans="1:5" ht="24" customHeight="1">
      <c r="A175" s="9" t="s">
        <v>25</v>
      </c>
      <c r="B175" s="21">
        <v>2013</v>
      </c>
      <c r="C175" s="21">
        <v>2012</v>
      </c>
      <c r="D175" s="22" t="s">
        <v>222</v>
      </c>
      <c r="E175" s="13" t="s">
        <v>220</v>
      </c>
    </row>
    <row r="176" spans="1:5" ht="12.75">
      <c r="A176" s="12" t="s">
        <v>163</v>
      </c>
      <c r="B176" s="2">
        <f>SUM(B177:B185)</f>
        <v>1564972.5999999999</v>
      </c>
      <c r="C176" s="2">
        <f>SUM(C177:C185)</f>
        <v>1840281.43</v>
      </c>
      <c r="D176" s="2">
        <f t="shared" si="2"/>
        <v>-275308.8300000001</v>
      </c>
      <c r="E176" s="4">
        <f>D176/C176*100</f>
        <v>-14.960148242108822</v>
      </c>
    </row>
    <row r="177" spans="1:5" ht="12.75">
      <c r="A177" s="26" t="s">
        <v>164</v>
      </c>
      <c r="B177" s="27">
        <v>1297290.07</v>
      </c>
      <c r="C177" s="27">
        <v>1117066.38</v>
      </c>
      <c r="D177" s="27">
        <f t="shared" si="2"/>
        <v>180223.69000000018</v>
      </c>
      <c r="E177" s="29"/>
    </row>
    <row r="178" spans="1:5" ht="12.75">
      <c r="A178" s="26" t="s">
        <v>165</v>
      </c>
      <c r="B178" s="27">
        <v>1452</v>
      </c>
      <c r="C178" s="27">
        <v>67264.62</v>
      </c>
      <c r="D178" s="27">
        <f t="shared" si="2"/>
        <v>-65812.62</v>
      </c>
      <c r="E178" s="29"/>
    </row>
    <row r="179" spans="1:5" ht="12.75">
      <c r="A179" s="26" t="s">
        <v>166</v>
      </c>
      <c r="B179" s="27">
        <v>7337.95</v>
      </c>
      <c r="C179" s="27">
        <v>0</v>
      </c>
      <c r="D179" s="27">
        <f t="shared" si="2"/>
        <v>7337.95</v>
      </c>
      <c r="E179" s="29"/>
    </row>
    <row r="180" spans="1:5" ht="12.75">
      <c r="A180" s="26" t="s">
        <v>167</v>
      </c>
      <c r="B180" s="27">
        <v>227954.28</v>
      </c>
      <c r="C180" s="27">
        <v>398789.53</v>
      </c>
      <c r="D180" s="27">
        <f t="shared" si="2"/>
        <v>-170835.25000000003</v>
      </c>
      <c r="E180" s="29"/>
    </row>
    <row r="181" spans="1:5" ht="12.75">
      <c r="A181" s="26" t="s">
        <v>215</v>
      </c>
      <c r="B181" s="27">
        <v>0</v>
      </c>
      <c r="C181" s="27">
        <v>0</v>
      </c>
      <c r="D181" s="27">
        <f t="shared" si="2"/>
        <v>0</v>
      </c>
      <c r="E181" s="29"/>
    </row>
    <row r="182" spans="1:5" ht="12.75">
      <c r="A182" s="26" t="s">
        <v>168</v>
      </c>
      <c r="B182" s="27">
        <v>0</v>
      </c>
      <c r="C182" s="27">
        <v>0</v>
      </c>
      <c r="D182" s="27">
        <f t="shared" si="2"/>
        <v>0</v>
      </c>
      <c r="E182" s="29"/>
    </row>
    <row r="183" spans="1:5" ht="12.75">
      <c r="A183" s="26" t="s">
        <v>169</v>
      </c>
      <c r="B183" s="27">
        <v>11246.43</v>
      </c>
      <c r="C183" s="27">
        <v>219166.22</v>
      </c>
      <c r="D183" s="27">
        <f t="shared" si="2"/>
        <v>-207919.79</v>
      </c>
      <c r="E183" s="32"/>
    </row>
    <row r="184" spans="1:5" ht="12.75">
      <c r="A184" s="26" t="s">
        <v>170</v>
      </c>
      <c r="B184" s="27">
        <v>16921.91</v>
      </c>
      <c r="C184" s="27">
        <v>30323.19</v>
      </c>
      <c r="D184" s="27">
        <f t="shared" si="2"/>
        <v>-13401.279999999999</v>
      </c>
      <c r="E184" s="32"/>
    </row>
    <row r="185" spans="1:5" ht="12.75">
      <c r="A185" s="26" t="s">
        <v>171</v>
      </c>
      <c r="B185" s="27">
        <v>2769.96</v>
      </c>
      <c r="C185" s="27">
        <v>7671.49</v>
      </c>
      <c r="D185" s="27">
        <f t="shared" si="2"/>
        <v>-4901.53</v>
      </c>
      <c r="E185" s="32"/>
    </row>
    <row r="186" spans="1:5" ht="12.75">
      <c r="A186" s="12" t="s">
        <v>172</v>
      </c>
      <c r="B186" s="2">
        <f>SUM(B187:B209)</f>
        <v>70016050.68</v>
      </c>
      <c r="C186" s="2">
        <f>SUM(C187:C209)</f>
        <v>79237322.46999998</v>
      </c>
      <c r="D186" s="2">
        <f t="shared" si="2"/>
        <v>-9221271.789999977</v>
      </c>
      <c r="E186" s="4">
        <f>D186/C186*100</f>
        <v>-11.637535825988113</v>
      </c>
    </row>
    <row r="187" spans="1:5" ht="12.75">
      <c r="A187" s="26" t="s">
        <v>173</v>
      </c>
      <c r="B187" s="36">
        <v>370.91</v>
      </c>
      <c r="C187" s="36">
        <v>4165.48</v>
      </c>
      <c r="D187" s="27">
        <f t="shared" si="2"/>
        <v>-3794.5699999999997</v>
      </c>
      <c r="E187" s="29"/>
    </row>
    <row r="188" spans="1:5" ht="12.75">
      <c r="A188" s="26" t="s">
        <v>174</v>
      </c>
      <c r="B188" s="27">
        <v>1880679.9</v>
      </c>
      <c r="C188" s="27">
        <v>4922306.17</v>
      </c>
      <c r="D188" s="27">
        <f t="shared" si="2"/>
        <v>-3041626.27</v>
      </c>
      <c r="E188" s="29"/>
    </row>
    <row r="189" spans="1:5" ht="12.75">
      <c r="A189" s="26" t="s">
        <v>175</v>
      </c>
      <c r="B189" s="27">
        <v>3969376.57</v>
      </c>
      <c r="C189" s="27">
        <v>8124051.46</v>
      </c>
      <c r="D189" s="27">
        <f t="shared" si="2"/>
        <v>-4154674.89</v>
      </c>
      <c r="E189" s="29"/>
    </row>
    <row r="190" spans="1:5" ht="12.75">
      <c r="A190" s="26" t="s">
        <v>176</v>
      </c>
      <c r="B190" s="27">
        <v>0</v>
      </c>
      <c r="C190" s="27">
        <v>2199827.71</v>
      </c>
      <c r="D190" s="27">
        <f t="shared" si="2"/>
        <v>-2199827.71</v>
      </c>
      <c r="E190" s="29"/>
    </row>
    <row r="191" spans="1:5" ht="12.75">
      <c r="A191" s="26" t="s">
        <v>177</v>
      </c>
      <c r="B191" s="27">
        <v>0</v>
      </c>
      <c r="C191" s="27">
        <v>43303.3</v>
      </c>
      <c r="D191" s="27">
        <f t="shared" si="2"/>
        <v>-43303.3</v>
      </c>
      <c r="E191" s="29"/>
    </row>
    <row r="192" spans="1:5" ht="12.75">
      <c r="A192" s="26" t="s">
        <v>178</v>
      </c>
      <c r="B192" s="27">
        <v>22637051.79</v>
      </c>
      <c r="C192" s="27">
        <v>21915735.18</v>
      </c>
      <c r="D192" s="27">
        <f t="shared" si="2"/>
        <v>721316.6099999994</v>
      </c>
      <c r="E192" s="32"/>
    </row>
    <row r="193" spans="1:5" ht="12.75">
      <c r="A193" s="26" t="s">
        <v>179</v>
      </c>
      <c r="B193" s="27">
        <v>7105363.14</v>
      </c>
      <c r="C193" s="27">
        <v>7287890.12</v>
      </c>
      <c r="D193" s="27">
        <f t="shared" si="2"/>
        <v>-182526.98000000045</v>
      </c>
      <c r="E193" s="29"/>
    </row>
    <row r="194" spans="1:5" ht="12.75">
      <c r="A194" s="26" t="s">
        <v>180</v>
      </c>
      <c r="B194" s="27">
        <v>3598299.26</v>
      </c>
      <c r="C194" s="27">
        <v>4238865.66</v>
      </c>
      <c r="D194" s="27">
        <f t="shared" si="2"/>
        <v>-640566.4000000004</v>
      </c>
      <c r="E194" s="29"/>
    </row>
    <row r="195" spans="1:5" ht="12.75">
      <c r="A195" s="26" t="s">
        <v>181</v>
      </c>
      <c r="B195" s="27">
        <v>4422086.12</v>
      </c>
      <c r="C195" s="27">
        <v>7942095.89</v>
      </c>
      <c r="D195" s="27">
        <f t="shared" si="2"/>
        <v>-3520009.7699999996</v>
      </c>
      <c r="E195" s="29"/>
    </row>
    <row r="196" spans="1:5" ht="12.75">
      <c r="A196" s="26" t="s">
        <v>182</v>
      </c>
      <c r="B196" s="27">
        <v>4888221.58</v>
      </c>
      <c r="C196" s="27">
        <v>5015597.18</v>
      </c>
      <c r="D196" s="27">
        <f t="shared" si="2"/>
        <v>-127375.59999999963</v>
      </c>
      <c r="E196" s="32"/>
    </row>
    <row r="197" spans="1:5" ht="12.75">
      <c r="A197" s="5" t="s">
        <v>183</v>
      </c>
      <c r="B197" s="27">
        <v>0</v>
      </c>
      <c r="C197" s="27">
        <v>0</v>
      </c>
      <c r="D197" s="27">
        <f t="shared" si="2"/>
        <v>0</v>
      </c>
      <c r="E197" s="32"/>
    </row>
    <row r="198" spans="1:5" ht="12.75">
      <c r="A198" s="26" t="s">
        <v>18</v>
      </c>
      <c r="B198" s="27">
        <v>8971679.29</v>
      </c>
      <c r="C198" s="27">
        <v>11227521.21</v>
      </c>
      <c r="D198" s="27">
        <f t="shared" si="2"/>
        <v>-2255841.920000002</v>
      </c>
      <c r="E198" s="32"/>
    </row>
    <row r="199" spans="1:5" ht="12.75">
      <c r="A199" s="26" t="s">
        <v>19</v>
      </c>
      <c r="B199" s="27">
        <v>3150438.51</v>
      </c>
      <c r="C199" s="27">
        <v>865049.24</v>
      </c>
      <c r="D199" s="27">
        <f t="shared" si="2"/>
        <v>2285389.2699999996</v>
      </c>
      <c r="E199" s="32"/>
    </row>
    <row r="200" spans="1:5" ht="12.75">
      <c r="A200" s="26" t="s">
        <v>20</v>
      </c>
      <c r="B200" s="27">
        <v>7216754.93</v>
      </c>
      <c r="C200" s="27">
        <v>4432701.45</v>
      </c>
      <c r="D200" s="27">
        <f aca="true" t="shared" si="3" ref="D200:D237">B200-C200</f>
        <v>2784053.4799999995</v>
      </c>
      <c r="E200" s="32"/>
    </row>
    <row r="201" spans="1:5" ht="12.75">
      <c r="A201" s="26" t="s">
        <v>21</v>
      </c>
      <c r="B201" s="27">
        <v>1122318.86</v>
      </c>
      <c r="C201" s="27">
        <v>718727.61</v>
      </c>
      <c r="D201" s="27">
        <f t="shared" si="3"/>
        <v>403591.2500000001</v>
      </c>
      <c r="E201" s="32"/>
    </row>
    <row r="202" spans="1:5" ht="12.75">
      <c r="A202" s="26" t="s">
        <v>22</v>
      </c>
      <c r="B202" s="27">
        <v>161734.98</v>
      </c>
      <c r="C202" s="27">
        <v>98215.14</v>
      </c>
      <c r="D202" s="27">
        <f t="shared" si="3"/>
        <v>63519.84000000001</v>
      </c>
      <c r="E202" s="32"/>
    </row>
    <row r="203" spans="1:5" ht="11.25" customHeight="1">
      <c r="A203" s="26" t="s">
        <v>23</v>
      </c>
      <c r="B203" s="27">
        <v>335480.26</v>
      </c>
      <c r="C203" s="27">
        <v>186467.35</v>
      </c>
      <c r="D203" s="27">
        <f t="shared" si="3"/>
        <v>149012.91</v>
      </c>
      <c r="E203" s="32"/>
    </row>
    <row r="204" spans="1:5" ht="12.75">
      <c r="A204" s="26" t="s">
        <v>24</v>
      </c>
      <c r="B204" s="27">
        <v>35782.29</v>
      </c>
      <c r="C204" s="27">
        <v>14802.32</v>
      </c>
      <c r="D204" s="27">
        <f>B204-C204</f>
        <v>20979.97</v>
      </c>
      <c r="E204" s="32"/>
    </row>
    <row r="205" spans="1:5" ht="12.75">
      <c r="A205" s="26" t="s">
        <v>230</v>
      </c>
      <c r="B205" s="27">
        <v>6750</v>
      </c>
      <c r="C205" s="27">
        <v>0</v>
      </c>
      <c r="D205" s="27">
        <f t="shared" si="3"/>
        <v>6750</v>
      </c>
      <c r="E205" s="32"/>
    </row>
    <row r="206" spans="1:5" ht="12.75">
      <c r="A206" s="26" t="s">
        <v>231</v>
      </c>
      <c r="B206" s="27">
        <v>498000</v>
      </c>
      <c r="C206" s="27">
        <v>0</v>
      </c>
      <c r="D206" s="27">
        <f>B206-C206</f>
        <v>498000</v>
      </c>
      <c r="E206" s="32"/>
    </row>
    <row r="207" spans="1:5" ht="11.25" customHeight="1">
      <c r="A207" s="26" t="s">
        <v>232</v>
      </c>
      <c r="B207" s="27">
        <v>493.86</v>
      </c>
      <c r="C207" s="27">
        <v>0</v>
      </c>
      <c r="D207" s="27">
        <f>B207-C207</f>
        <v>493.86</v>
      </c>
      <c r="E207" s="32"/>
    </row>
    <row r="208" spans="1:5" ht="12.75">
      <c r="A208" s="26" t="s">
        <v>233</v>
      </c>
      <c r="B208" s="27">
        <v>168.43</v>
      </c>
      <c r="C208" s="27">
        <v>0</v>
      </c>
      <c r="D208" s="27">
        <f>B208-C208</f>
        <v>168.43</v>
      </c>
      <c r="E208" s="32"/>
    </row>
    <row r="209" spans="1:5" ht="12.75">
      <c r="A209" s="26" t="s">
        <v>234</v>
      </c>
      <c r="B209" s="27">
        <v>15000</v>
      </c>
      <c r="C209" s="27">
        <v>0</v>
      </c>
      <c r="D209" s="27">
        <f>B209-C209</f>
        <v>15000</v>
      </c>
      <c r="E209" s="32"/>
    </row>
    <row r="210" spans="1:5" ht="12.75">
      <c r="A210" s="6" t="s">
        <v>184</v>
      </c>
      <c r="B210" s="7">
        <f>B155+B157+B161+B176+B186</f>
        <v>75764800.74000001</v>
      </c>
      <c r="C210" s="7">
        <f>C157+C161+C176+C186</f>
        <v>88666843.00999999</v>
      </c>
      <c r="D210" s="7">
        <f t="shared" si="3"/>
        <v>-12902042.26999998</v>
      </c>
      <c r="E210" s="8">
        <f>D210/C210*100</f>
        <v>-14.551146552657645</v>
      </c>
    </row>
    <row r="211" spans="1:5" ht="12.75">
      <c r="A211" s="12" t="s">
        <v>185</v>
      </c>
      <c r="B211" s="2">
        <f>SUM(B212:B215)</f>
        <v>6087</v>
      </c>
      <c r="C211" s="2">
        <f>SUM(C212:C215)</f>
        <v>85037.96</v>
      </c>
      <c r="D211" s="2">
        <f t="shared" si="3"/>
        <v>-78950.96</v>
      </c>
      <c r="E211" s="4">
        <f>D211/C211*100</f>
        <v>-92.84202019897937</v>
      </c>
    </row>
    <row r="212" spans="1:5" ht="12.75">
      <c r="A212" s="33" t="s">
        <v>186</v>
      </c>
      <c r="B212" s="27">
        <v>0</v>
      </c>
      <c r="C212" s="27">
        <v>0</v>
      </c>
      <c r="D212" s="27">
        <f t="shared" si="3"/>
        <v>0</v>
      </c>
      <c r="E212" s="29"/>
    </row>
    <row r="213" spans="1:5" ht="12.75">
      <c r="A213" s="5" t="s">
        <v>218</v>
      </c>
      <c r="B213" s="27">
        <v>6087</v>
      </c>
      <c r="C213" s="27">
        <v>37.96</v>
      </c>
      <c r="D213" s="27">
        <f t="shared" si="3"/>
        <v>6049.04</v>
      </c>
      <c r="E213" s="29"/>
    </row>
    <row r="214" spans="1:5" ht="12.75">
      <c r="A214" s="33" t="s">
        <v>217</v>
      </c>
      <c r="B214" s="27">
        <v>0</v>
      </c>
      <c r="C214" s="27">
        <v>0</v>
      </c>
      <c r="D214" s="27">
        <f t="shared" si="3"/>
        <v>0</v>
      </c>
      <c r="E214" s="29"/>
    </row>
    <row r="215" spans="1:5" ht="12.75">
      <c r="A215" s="5" t="s">
        <v>216</v>
      </c>
      <c r="B215" s="27">
        <v>0</v>
      </c>
      <c r="C215" s="27">
        <v>85000</v>
      </c>
      <c r="D215" s="27">
        <f t="shared" si="3"/>
        <v>-85000</v>
      </c>
      <c r="E215" s="29"/>
    </row>
    <row r="216" spans="1:5" ht="12.75">
      <c r="A216" s="17" t="s">
        <v>187</v>
      </c>
      <c r="B216" s="2">
        <f>SUM(B217:B218)</f>
        <v>66724.4</v>
      </c>
      <c r="C216" s="2">
        <f>SUM(C217:C218)</f>
        <v>115000</v>
      </c>
      <c r="D216" s="2">
        <f t="shared" si="3"/>
        <v>-48275.600000000006</v>
      </c>
      <c r="E216" s="4">
        <f>D216/C216*100</f>
        <v>-41.97878260869566</v>
      </c>
    </row>
    <row r="217" spans="1:5" ht="18" customHeight="1">
      <c r="A217" s="33" t="s">
        <v>188</v>
      </c>
      <c r="B217" s="27">
        <v>0</v>
      </c>
      <c r="C217" s="27">
        <v>3000</v>
      </c>
      <c r="D217" s="27">
        <f t="shared" si="3"/>
        <v>-3000</v>
      </c>
      <c r="E217" s="32"/>
    </row>
    <row r="218" spans="1:5" ht="21.75" customHeight="1">
      <c r="A218" s="5" t="s">
        <v>219</v>
      </c>
      <c r="B218" s="27">
        <v>66724.4</v>
      </c>
      <c r="C218" s="27">
        <v>112000</v>
      </c>
      <c r="D218" s="27">
        <f t="shared" si="3"/>
        <v>-45275.600000000006</v>
      </c>
      <c r="E218" s="32"/>
    </row>
    <row r="219" spans="1:5" ht="21.75" customHeight="1">
      <c r="A219" s="6" t="s">
        <v>189</v>
      </c>
      <c r="B219" s="7">
        <f>B216+B211</f>
        <v>72811.4</v>
      </c>
      <c r="C219" s="7">
        <f>C216+C211</f>
        <v>200037.96000000002</v>
      </c>
      <c r="D219" s="7">
        <f t="shared" si="3"/>
        <v>-127226.56000000003</v>
      </c>
      <c r="E219" s="8">
        <f>D219/C219*100</f>
        <v>-63.60120849062848</v>
      </c>
    </row>
    <row r="220" spans="1:5" ht="12.75">
      <c r="A220" s="9" t="s">
        <v>190</v>
      </c>
      <c r="B220" s="10">
        <f>B210+B219</f>
        <v>75837612.14000002</v>
      </c>
      <c r="C220" s="10">
        <f>C210+C219</f>
        <v>88866880.96999998</v>
      </c>
      <c r="D220" s="10">
        <f t="shared" si="3"/>
        <v>-13029268.829999968</v>
      </c>
      <c r="E220" s="11">
        <f>D220/C220*100</f>
        <v>-14.661557475386628</v>
      </c>
    </row>
    <row r="221" spans="1:5" ht="12.75">
      <c r="A221" s="9" t="s">
        <v>191</v>
      </c>
      <c r="B221" s="10">
        <f>B154+B220</f>
        <v>318845793.72</v>
      </c>
      <c r="C221" s="10">
        <f>C154+C220</f>
        <v>352823399.76</v>
      </c>
      <c r="D221" s="10">
        <f t="shared" si="3"/>
        <v>-33977606.03999996</v>
      </c>
      <c r="E221" s="11">
        <f>D221/C221*100</f>
        <v>-9.630201982950236</v>
      </c>
    </row>
    <row r="222" spans="1:5" ht="12.75">
      <c r="A222" s="12" t="s">
        <v>235</v>
      </c>
      <c r="B222" s="2">
        <f>SUM(B223:B226)</f>
        <v>93600</v>
      </c>
      <c r="C222" s="2">
        <f>SUM(C223:C226)</f>
        <v>86400</v>
      </c>
      <c r="D222" s="2">
        <f t="shared" si="3"/>
        <v>7200</v>
      </c>
      <c r="E222" s="4">
        <f>D222/C222*100</f>
        <v>8.333333333333332</v>
      </c>
    </row>
    <row r="223" spans="1:5" ht="12.75">
      <c r="A223" s="26" t="s">
        <v>192</v>
      </c>
      <c r="B223" s="27">
        <v>25200</v>
      </c>
      <c r="C223" s="27">
        <v>55800</v>
      </c>
      <c r="D223" s="27">
        <f t="shared" si="3"/>
        <v>-30600</v>
      </c>
      <c r="E223" s="37"/>
    </row>
    <row r="224" spans="1:5" ht="12.75">
      <c r="A224" s="26" t="s">
        <v>193</v>
      </c>
      <c r="B224" s="27">
        <v>68400</v>
      </c>
      <c r="C224" s="27">
        <v>30600</v>
      </c>
      <c r="D224" s="27">
        <f t="shared" si="3"/>
        <v>37800</v>
      </c>
      <c r="E224" s="37"/>
    </row>
    <row r="225" spans="1:5" ht="12.75">
      <c r="A225" s="26" t="s">
        <v>194</v>
      </c>
      <c r="B225" s="27">
        <v>0</v>
      </c>
      <c r="C225" s="27">
        <v>0</v>
      </c>
      <c r="D225" s="27">
        <f t="shared" si="3"/>
        <v>0</v>
      </c>
      <c r="E225" s="37"/>
    </row>
    <row r="226" spans="1:5" ht="12.75">
      <c r="A226" s="26" t="s">
        <v>195</v>
      </c>
      <c r="B226" s="27">
        <v>0</v>
      </c>
      <c r="C226" s="27">
        <v>0</v>
      </c>
      <c r="D226" s="27">
        <f t="shared" si="3"/>
        <v>0</v>
      </c>
      <c r="E226" s="37"/>
    </row>
    <row r="227" spans="1:5" ht="12.75">
      <c r="A227" s="12" t="s">
        <v>196</v>
      </c>
      <c r="B227" s="2">
        <f>SUM(B228:B230)</f>
        <v>0</v>
      </c>
      <c r="C227" s="2">
        <f>SUM(C228:C230)</f>
        <v>0</v>
      </c>
      <c r="D227" s="2">
        <f t="shared" si="3"/>
        <v>0</v>
      </c>
      <c r="E227" s="24"/>
    </row>
    <row r="228" spans="1:5" ht="12.75">
      <c r="A228" s="26" t="s">
        <v>197</v>
      </c>
      <c r="B228" s="27">
        <v>0</v>
      </c>
      <c r="C228" s="27">
        <v>0</v>
      </c>
      <c r="D228" s="27">
        <f t="shared" si="3"/>
        <v>0</v>
      </c>
      <c r="E228" s="37"/>
    </row>
    <row r="229" spans="1:5" ht="18" customHeight="1">
      <c r="A229" s="5" t="s">
        <v>198</v>
      </c>
      <c r="B229" s="27">
        <v>0</v>
      </c>
      <c r="C229" s="27">
        <v>0</v>
      </c>
      <c r="D229" s="27">
        <f t="shared" si="3"/>
        <v>0</v>
      </c>
      <c r="E229" s="37"/>
    </row>
    <row r="230" spans="1:5" ht="12.75">
      <c r="A230" s="5" t="s">
        <v>199</v>
      </c>
      <c r="B230" s="27">
        <v>0</v>
      </c>
      <c r="C230" s="27">
        <v>0</v>
      </c>
      <c r="D230" s="27">
        <f t="shared" si="3"/>
        <v>0</v>
      </c>
      <c r="E230" s="37"/>
    </row>
    <row r="231" spans="1:5" ht="12.75">
      <c r="A231" s="6" t="s">
        <v>200</v>
      </c>
      <c r="B231" s="7">
        <f>B222+B227</f>
        <v>93600</v>
      </c>
      <c r="C231" s="7">
        <f>C222+C227</f>
        <v>86400</v>
      </c>
      <c r="D231" s="7">
        <f t="shared" si="3"/>
        <v>7200</v>
      </c>
      <c r="E231" s="8">
        <f>D231/C231*100</f>
        <v>8.333333333333332</v>
      </c>
    </row>
    <row r="232" spans="1:5" ht="12.75">
      <c r="A232" s="17" t="s">
        <v>201</v>
      </c>
      <c r="B232" s="2">
        <f>SUM(B233:B234)</f>
        <v>3331396.87</v>
      </c>
      <c r="C232" s="2">
        <f>SUM(C233:C234)</f>
        <v>1165578.54</v>
      </c>
      <c r="D232" s="2">
        <f t="shared" si="3"/>
        <v>2165818.33</v>
      </c>
      <c r="E232" s="24">
        <f>D232/C232*100</f>
        <v>185.81487696230235</v>
      </c>
    </row>
    <row r="233" spans="1:5" ht="18" customHeight="1">
      <c r="A233" s="33" t="s">
        <v>202</v>
      </c>
      <c r="B233" s="27">
        <v>3331396.87</v>
      </c>
      <c r="C233" s="27">
        <v>1165578.54</v>
      </c>
      <c r="D233" s="27">
        <f t="shared" si="3"/>
        <v>2165818.33</v>
      </c>
      <c r="E233" s="37"/>
    </row>
    <row r="234" spans="1:5" ht="21.75" customHeight="1">
      <c r="A234" s="33" t="s">
        <v>203</v>
      </c>
      <c r="B234" s="27">
        <v>0</v>
      </c>
      <c r="C234" s="27">
        <v>0</v>
      </c>
      <c r="D234" s="27">
        <f t="shared" si="3"/>
        <v>0</v>
      </c>
      <c r="E234" s="37"/>
    </row>
    <row r="235" spans="1:5" ht="21" customHeight="1">
      <c r="A235" s="6" t="s">
        <v>204</v>
      </c>
      <c r="B235" s="7">
        <f>SUM(B232)</f>
        <v>3331396.87</v>
      </c>
      <c r="C235" s="7">
        <f>SUM(C232)</f>
        <v>1165578.54</v>
      </c>
      <c r="D235" s="7">
        <f t="shared" si="3"/>
        <v>2165818.33</v>
      </c>
      <c r="E235" s="8">
        <f>D235/C235*100</f>
        <v>185.81487696230235</v>
      </c>
    </row>
    <row r="236" spans="1:5" ht="12.75">
      <c r="A236" s="9" t="s">
        <v>205</v>
      </c>
      <c r="B236" s="10">
        <f>SUM(B231+B235)</f>
        <v>3424996.87</v>
      </c>
      <c r="C236" s="10">
        <f>SUM(C231+C235)</f>
        <v>1251978.54</v>
      </c>
      <c r="D236" s="10">
        <f t="shared" si="3"/>
        <v>2173018.33</v>
      </c>
      <c r="E236" s="11">
        <f>D236/C236*100</f>
        <v>173.56673941072503</v>
      </c>
    </row>
    <row r="237" spans="1:5" ht="12.75">
      <c r="A237" s="18" t="s">
        <v>206</v>
      </c>
      <c r="B237" s="19">
        <f>B236+B221</f>
        <v>322270790.59000003</v>
      </c>
      <c r="C237" s="19">
        <f>C236+C221</f>
        <v>354075378.3</v>
      </c>
      <c r="D237" s="19">
        <f t="shared" si="3"/>
        <v>-31804587.70999998</v>
      </c>
      <c r="E237" s="20">
        <f>D237/C237*100</f>
        <v>-8.98243415362609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6" r:id="rId1"/>
  <ignoredErrors>
    <ignoredError sqref="D238:E238 F98:F120 F157:F172 F122:F137 F210:F236 F139:F154 B161:C161 F174:F203 F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esther.lopezelorriag</cp:lastModifiedBy>
  <cp:lastPrinted>2013-08-29T12:47:57Z</cp:lastPrinted>
  <dcterms:modified xsi:type="dcterms:W3CDTF">2014-07-09T06:45:01Z</dcterms:modified>
  <cp:category/>
  <cp:version/>
  <cp:contentType/>
  <cp:contentStatus/>
</cp:coreProperties>
</file>