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480" windowHeight="4140" activeTab="0"/>
  </bookViews>
  <sheets>
    <sheet name="CUADRO 12" sheetId="1" r:id="rId1"/>
  </sheets>
  <definedNames>
    <definedName name="_xlnm.Print_Area" localSheetId="0">'CUADRO 12'!$A$1:$J$38</definedName>
  </definedNames>
  <calcPr fullCalcOnLoad="1"/>
</workbook>
</file>

<file path=xl/sharedStrings.xml><?xml version="1.0" encoding="utf-8"?>
<sst xmlns="http://schemas.openxmlformats.org/spreadsheetml/2006/main" count="70" uniqueCount="69">
  <si>
    <t>FUNCIONARIOS</t>
  </si>
  <si>
    <t>LABORALES</t>
  </si>
  <si>
    <t>OTRO PERSONAL</t>
  </si>
  <si>
    <t>INCENTIVOS AL RENDIMIENTO</t>
  </si>
  <si>
    <t>ARRENDAMIENTOS Y CANONES</t>
  </si>
  <si>
    <t>DE PRESTAMOS DEL INTERIOR</t>
  </si>
  <si>
    <t>DEPOSITOS,FIANZAS Y OTROS</t>
  </si>
  <si>
    <t>NVERSIONES REALES</t>
  </si>
  <si>
    <t>INVER. NUEV.INFRAESTR.</t>
  </si>
  <si>
    <t>AL EXTERIOR</t>
  </si>
  <si>
    <t xml:space="preserve">ART. </t>
  </si>
  <si>
    <t>DENOMINACIONES</t>
  </si>
  <si>
    <t>CRÉDITO
 INICIAL</t>
  </si>
  <si>
    <t>MODIFICACIONES
 DE 
CREDITO</t>
  </si>
  <si>
    <t>CRÉDITO 
TOTAL</t>
  </si>
  <si>
    <t>OBLIGACIONES
 RECONOCIDAS
NETAS</t>
  </si>
  <si>
    <t xml:space="preserve">PAGOS 
NETOS </t>
  </si>
  <si>
    <t>PENDIENTES
 DE 
PAGO</t>
  </si>
  <si>
    <t>CRÉDITOS DISPONIBLES</t>
  </si>
  <si>
    <t>GRADO 
DE 
EJECUCIÓN %</t>
  </si>
  <si>
    <t>12</t>
  </si>
  <si>
    <t>13</t>
  </si>
  <si>
    <t>14</t>
  </si>
  <si>
    <t>15</t>
  </si>
  <si>
    <t>16</t>
  </si>
  <si>
    <t>20</t>
  </si>
  <si>
    <t>21</t>
  </si>
  <si>
    <t>22</t>
  </si>
  <si>
    <t>23</t>
  </si>
  <si>
    <t>31</t>
  </si>
  <si>
    <t>34</t>
  </si>
  <si>
    <t>35</t>
  </si>
  <si>
    <t>48</t>
  </si>
  <si>
    <t>49</t>
  </si>
  <si>
    <t xml:space="preserve">6 </t>
  </si>
  <si>
    <t>60</t>
  </si>
  <si>
    <t>62</t>
  </si>
  <si>
    <t>63</t>
  </si>
  <si>
    <t>64</t>
  </si>
  <si>
    <t>78</t>
  </si>
  <si>
    <t>79</t>
  </si>
  <si>
    <t>83</t>
  </si>
  <si>
    <t>91</t>
  </si>
  <si>
    <t>Cuadro 12. Resumen de la liquidación del estado de gastos a 31/12/2013</t>
  </si>
  <si>
    <t>TOTAL CAPÍTULO I</t>
  </si>
  <si>
    <t>TOTAL CAPÍTULO II</t>
  </si>
  <si>
    <t>TOTAL CAPÍTULO III</t>
  </si>
  <si>
    <t>TOTAL CAPÍTULO IV</t>
  </si>
  <si>
    <t>OPERACIONES CORRIENTES</t>
  </si>
  <si>
    <t>TOTAL CAPÍTULO VI</t>
  </si>
  <si>
    <t>TOTAL CAPÍTULO VII</t>
  </si>
  <si>
    <t>OPERACIONES DE CAPITAL</t>
  </si>
  <si>
    <t>OPERACIONES NO FINANCIERAS</t>
  </si>
  <si>
    <t>TOTAL CAPÍTULO VIII</t>
  </si>
  <si>
    <t>TOTAL CAPÍTULO IX</t>
  </si>
  <si>
    <t>OPERACIONES FINANCIERAS</t>
  </si>
  <si>
    <t>TOTAL ESTADO DE GASTOS</t>
  </si>
  <si>
    <t>CUOTAS, PRESTACIONES Y GASTOS SOCIALES</t>
  </si>
  <si>
    <t>REPARACIONES, MANTENIMIENTOS Y CONSERVACIÓN</t>
  </si>
  <si>
    <t>MATERIAL, SUMINISTROS Y OTROS</t>
  </si>
  <si>
    <t>INDEMNIZACIONES POR RAZÓN DE SERVICIO</t>
  </si>
  <si>
    <t>INTERESES DE DEMORA Y OTROS GASTOS FINANCIEROS</t>
  </si>
  <si>
    <t>A FAMILIAS E INSTITUCIONES SIN FINES DE LUCRO</t>
  </si>
  <si>
    <t xml:space="preserve">INVERSIÓN NUEVA ASOCIADA AL FUNCION. OPER. DE LOS SERVICIOS </t>
  </si>
  <si>
    <t>INVERSIÓN DE REPOSICIÓN ASOCIADA AL FUNCION. OPER. DE LOS SERVICIOS</t>
  </si>
  <si>
    <t>GASTOS DE INVERSIÓN DE CARÁCTER INMATERIAL</t>
  </si>
  <si>
    <t>CONCESIÓN DE PRESTAMOS FUERA DEL SECTOR PÚBLICO</t>
  </si>
  <si>
    <t xml:space="preserve">AMORTIZACIÓN DE PRESTAMOS DEL INTERIOR </t>
  </si>
  <si>
    <t>TRANSFERENCIAS CORRIENTES AL EXTERIOR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</si>
</sst>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\ %"/>
  </numFmts>
  <fonts count="49">
    <font>
      <sz val="10"/>
      <color indexed="8"/>
      <name val="MS Sans Serif"/>
      <family val="0"/>
    </font>
    <font>
      <b/>
      <sz val="12"/>
      <color indexed="8"/>
      <name val="Arial"/>
      <family val="0"/>
    </font>
    <font>
      <b/>
      <sz val="7.2"/>
      <color indexed="8"/>
      <name val="Arial"/>
      <family val="0"/>
    </font>
    <font>
      <sz val="8.05"/>
      <color indexed="8"/>
      <name val="Arial"/>
      <family val="0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color indexed="8"/>
      <name val="Arial"/>
      <family val="2"/>
    </font>
    <font>
      <b/>
      <sz val="9"/>
      <color indexed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MS Sans Serif"/>
      <family val="2"/>
    </font>
    <font>
      <u val="single"/>
      <sz val="10"/>
      <color indexed="20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MS Sans Serif"/>
      <family val="2"/>
    </font>
    <font>
      <u val="single"/>
      <sz val="10"/>
      <color theme="11"/>
      <name val="MS Sans Serif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65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6" fillId="0" borderId="8" applyNumberFormat="0" applyFill="0" applyAlignment="0" applyProtection="0"/>
    <xf numFmtId="0" fontId="48" fillId="0" borderId="9" applyNumberFormat="0" applyFill="0" applyAlignment="0" applyProtection="0"/>
  </cellStyleXfs>
  <cellXfs count="49">
    <xf numFmtId="0" fontId="0" fillId="0" borderId="0" xfId="0" applyNumberFormat="1" applyFill="1" applyBorder="1" applyAlignment="1" applyProtection="1">
      <alignment/>
      <protection/>
    </xf>
    <xf numFmtId="0" fontId="4" fillId="33" borderId="10" xfId="0" applyFont="1" applyFill="1" applyBorder="1" applyAlignment="1">
      <alignment vertical="center"/>
    </xf>
    <xf numFmtId="4" fontId="4" fillId="33" borderId="10" xfId="0" applyNumberFormat="1" applyFont="1" applyFill="1" applyBorder="1" applyAlignment="1">
      <alignment horizontal="right" vertical="center"/>
    </xf>
    <xf numFmtId="0" fontId="7" fillId="6" borderId="11" xfId="0" applyFont="1" applyFill="1" applyBorder="1" applyAlignment="1">
      <alignment horizontal="center" vertical="center"/>
    </xf>
    <xf numFmtId="0" fontId="7" fillId="6" borderId="12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6" borderId="0" xfId="0" applyFont="1" applyFill="1" applyBorder="1" applyAlignment="1">
      <alignment horizontal="center" vertical="center"/>
    </xf>
    <xf numFmtId="0" fontId="9" fillId="12" borderId="11" xfId="0" applyFont="1" applyFill="1" applyBorder="1" applyAlignment="1">
      <alignment horizontal="left" vertical="center"/>
    </xf>
    <xf numFmtId="0" fontId="9" fillId="12" borderId="12" xfId="0" applyFont="1" applyFill="1" applyBorder="1" applyAlignment="1">
      <alignment vertical="center"/>
    </xf>
    <xf numFmtId="4" fontId="10" fillId="12" borderId="12" xfId="0" applyNumberFormat="1" applyFont="1" applyFill="1" applyBorder="1" applyAlignment="1" applyProtection="1">
      <alignment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10" fillId="12" borderId="0" xfId="0" applyNumberFormat="1" applyFont="1" applyFill="1" applyBorder="1" applyAlignment="1" applyProtection="1">
      <alignment vertical="center"/>
      <protection/>
    </xf>
    <xf numFmtId="0" fontId="9" fillId="18" borderId="11" xfId="0" applyFont="1" applyFill="1" applyBorder="1" applyAlignment="1">
      <alignment horizontal="left" vertical="center"/>
    </xf>
    <xf numFmtId="0" fontId="9" fillId="18" borderId="12" xfId="0" applyFont="1" applyFill="1" applyBorder="1" applyAlignment="1">
      <alignment vertical="center"/>
    </xf>
    <xf numFmtId="4" fontId="10" fillId="18" borderId="12" xfId="0" applyNumberFormat="1" applyFont="1" applyFill="1" applyBorder="1" applyAlignment="1" applyProtection="1">
      <alignment vertical="center"/>
      <protection/>
    </xf>
    <xf numFmtId="10" fontId="10" fillId="18" borderId="13" xfId="0" applyNumberFormat="1" applyFont="1" applyFill="1" applyBorder="1" applyAlignment="1" applyProtection="1">
      <alignment vertical="center"/>
      <protection/>
    </xf>
    <xf numFmtId="0" fontId="10" fillId="18" borderId="0" xfId="0" applyNumberFormat="1" applyFont="1" applyFill="1" applyBorder="1" applyAlignment="1" applyProtection="1">
      <alignment vertical="center"/>
      <protection/>
    </xf>
    <xf numFmtId="0" fontId="9" fillId="34" borderId="11" xfId="0" applyFont="1" applyFill="1" applyBorder="1" applyAlignment="1">
      <alignment horizontal="left" vertical="center"/>
    </xf>
    <xf numFmtId="0" fontId="9" fillId="34" borderId="12" xfId="0" applyFont="1" applyFill="1" applyBorder="1" applyAlignment="1">
      <alignment vertical="center"/>
    </xf>
    <xf numFmtId="4" fontId="10" fillId="34" borderId="12" xfId="0" applyNumberFormat="1" applyFont="1" applyFill="1" applyBorder="1" applyAlignment="1" applyProtection="1">
      <alignment vertical="center"/>
      <protection/>
    </xf>
    <xf numFmtId="10" fontId="10" fillId="34" borderId="13" xfId="0" applyNumberFormat="1" applyFont="1" applyFill="1" applyBorder="1" applyAlignment="1" applyProtection="1">
      <alignment vertical="center"/>
      <protection/>
    </xf>
    <xf numFmtId="0" fontId="10" fillId="34" borderId="0" xfId="0" applyNumberFormat="1" applyFont="1" applyFill="1" applyBorder="1" applyAlignment="1" applyProtection="1">
      <alignment vertical="center"/>
      <protection/>
    </xf>
    <xf numFmtId="0" fontId="9" fillId="35" borderId="11" xfId="0" applyFont="1" applyFill="1" applyBorder="1" applyAlignment="1">
      <alignment horizontal="left" vertical="center"/>
    </xf>
    <xf numFmtId="0" fontId="9" fillId="35" borderId="12" xfId="0" applyFont="1" applyFill="1" applyBorder="1" applyAlignment="1">
      <alignment vertical="center"/>
    </xf>
    <xf numFmtId="4" fontId="10" fillId="6" borderId="12" xfId="0" applyNumberFormat="1" applyFont="1" applyFill="1" applyBorder="1" applyAlignment="1" applyProtection="1">
      <alignment vertical="center"/>
      <protection/>
    </xf>
    <xf numFmtId="10" fontId="10" fillId="6" borderId="13" xfId="0" applyNumberFormat="1" applyFont="1" applyFill="1" applyBorder="1" applyAlignment="1" applyProtection="1">
      <alignment vertical="center"/>
      <protection/>
    </xf>
    <xf numFmtId="0" fontId="10" fillId="6" borderId="0" xfId="0" applyNumberFormat="1" applyFont="1" applyFill="1" applyBorder="1" applyAlignment="1" applyProtection="1">
      <alignment vertical="center"/>
      <protection/>
    </xf>
    <xf numFmtId="4" fontId="7" fillId="6" borderId="12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 applyProtection="1">
      <alignment/>
      <protection/>
    </xf>
    <xf numFmtId="10" fontId="10" fillId="34" borderId="14" xfId="0" applyNumberFormat="1" applyFont="1" applyFill="1" applyBorder="1" applyAlignment="1" applyProtection="1">
      <alignment vertical="center"/>
      <protection/>
    </xf>
    <xf numFmtId="10" fontId="10" fillId="18" borderId="14" xfId="0" applyNumberFormat="1" applyFont="1" applyFill="1" applyBorder="1" applyAlignment="1" applyProtection="1">
      <alignment vertical="center"/>
      <protection/>
    </xf>
    <xf numFmtId="10" fontId="7" fillId="6" borderId="14" xfId="0" applyNumberFormat="1" applyFont="1" applyFill="1" applyBorder="1" applyAlignment="1">
      <alignment horizontal="center" vertical="center" wrapText="1"/>
    </xf>
    <xf numFmtId="10" fontId="10" fillId="12" borderId="15" xfId="0" applyNumberFormat="1" applyFont="1" applyFill="1" applyBorder="1" applyAlignment="1" applyProtection="1">
      <alignment vertical="center"/>
      <protection/>
    </xf>
    <xf numFmtId="10" fontId="10" fillId="12" borderId="16" xfId="0" applyNumberFormat="1" applyFont="1" applyFill="1" applyBorder="1" applyAlignment="1" applyProtection="1">
      <alignment vertical="center"/>
      <protection/>
    </xf>
    <xf numFmtId="164" fontId="0" fillId="0" borderId="17" xfId="0" applyNumberFormat="1" applyFill="1" applyBorder="1" applyAlignment="1" applyProtection="1">
      <alignment/>
      <protection/>
    </xf>
    <xf numFmtId="4" fontId="4" fillId="33" borderId="18" xfId="0" applyNumberFormat="1" applyFont="1" applyFill="1" applyBorder="1" applyAlignment="1">
      <alignment horizontal="right" vertical="center"/>
    </xf>
    <xf numFmtId="4" fontId="4" fillId="33" borderId="19" xfId="0" applyNumberFormat="1" applyFont="1" applyFill="1" applyBorder="1" applyAlignment="1">
      <alignment horizontal="right" vertical="center"/>
    </xf>
    <xf numFmtId="4" fontId="4" fillId="33" borderId="20" xfId="0" applyNumberFormat="1" applyFont="1" applyFill="1" applyBorder="1" applyAlignment="1">
      <alignment horizontal="right" vertical="center"/>
    </xf>
    <xf numFmtId="4" fontId="10" fillId="12" borderId="13" xfId="0" applyNumberFormat="1" applyFont="1" applyFill="1" applyBorder="1" applyAlignment="1" applyProtection="1">
      <alignment vertical="center"/>
      <protection/>
    </xf>
    <xf numFmtId="4" fontId="4" fillId="33" borderId="21" xfId="0" applyNumberFormat="1" applyFont="1" applyFill="1" applyBorder="1" applyAlignment="1">
      <alignment horizontal="right" vertical="center"/>
    </xf>
    <xf numFmtId="4" fontId="4" fillId="33" borderId="22" xfId="0" applyNumberFormat="1" applyFont="1" applyFill="1" applyBorder="1" applyAlignment="1">
      <alignment horizontal="right" vertical="center"/>
    </xf>
    <xf numFmtId="4" fontId="4" fillId="33" borderId="23" xfId="0" applyNumberFormat="1" applyFont="1" applyFill="1" applyBorder="1" applyAlignment="1">
      <alignment horizontal="right" vertical="center"/>
    </xf>
    <xf numFmtId="0" fontId="4" fillId="33" borderId="0" xfId="0" applyFont="1" applyFill="1" applyBorder="1" applyAlignment="1">
      <alignment vertical="center"/>
    </xf>
    <xf numFmtId="0" fontId="4" fillId="33" borderId="24" xfId="0" applyFont="1" applyFill="1" applyBorder="1" applyAlignment="1">
      <alignment vertical="center"/>
    </xf>
    <xf numFmtId="0" fontId="4" fillId="33" borderId="25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/>
    </xf>
    <xf numFmtId="0" fontId="4" fillId="33" borderId="26" xfId="0" applyFont="1" applyFill="1" applyBorder="1" applyAlignment="1">
      <alignment vertical="center"/>
    </xf>
    <xf numFmtId="0" fontId="5" fillId="36" borderId="27" xfId="0" applyNumberFormat="1" applyFont="1" applyFill="1" applyBorder="1" applyAlignment="1" applyProtection="1">
      <alignment horizontal="center" vertical="center"/>
      <protection/>
    </xf>
    <xf numFmtId="0" fontId="6" fillId="36" borderId="27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C38"/>
  <sheetViews>
    <sheetView tabSelected="1" zoomScalePageLayoutView="0" workbookViewId="0" topLeftCell="A1">
      <selection activeCell="M2" sqref="M2"/>
    </sheetView>
  </sheetViews>
  <sheetFormatPr defaultColWidth="11.421875" defaultRowHeight="12.75"/>
  <cols>
    <col min="1" max="1" width="6.140625" style="0" customWidth="1"/>
    <col min="2" max="2" width="65.8515625" style="0" customWidth="1"/>
    <col min="3" max="7" width="16.140625" style="0" customWidth="1"/>
    <col min="8" max="8" width="15.00390625" style="0" customWidth="1"/>
    <col min="9" max="9" width="16.28125" style="28" customWidth="1"/>
  </cols>
  <sheetData>
    <row r="1" spans="1:10" ht="23.25" customHeight="1">
      <c r="A1" s="47" t="s">
        <v>43</v>
      </c>
      <c r="B1" s="48"/>
      <c r="C1" s="48"/>
      <c r="D1" s="48"/>
      <c r="E1" s="48"/>
      <c r="F1" s="48"/>
      <c r="G1" s="48"/>
      <c r="H1" s="48"/>
      <c r="I1" s="48"/>
      <c r="J1" s="48"/>
    </row>
    <row r="2" spans="1:106" s="6" customFormat="1" ht="45" customHeight="1">
      <c r="A2" s="3" t="s">
        <v>10</v>
      </c>
      <c r="B2" s="4" t="s">
        <v>11</v>
      </c>
      <c r="C2" s="4" t="s">
        <v>12</v>
      </c>
      <c r="D2" s="4" t="s">
        <v>13</v>
      </c>
      <c r="E2" s="4" t="s">
        <v>14</v>
      </c>
      <c r="F2" s="4" t="s">
        <v>15</v>
      </c>
      <c r="G2" s="4" t="s">
        <v>16</v>
      </c>
      <c r="H2" s="4" t="s">
        <v>17</v>
      </c>
      <c r="I2" s="27" t="s">
        <v>18</v>
      </c>
      <c r="J2" s="31" t="s">
        <v>19</v>
      </c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</row>
    <row r="3" spans="1:10" ht="12.75">
      <c r="A3" s="43" t="s">
        <v>20</v>
      </c>
      <c r="B3" s="42" t="s">
        <v>0</v>
      </c>
      <c r="C3" s="2">
        <v>124570537.87</v>
      </c>
      <c r="D3" s="2">
        <v>-2035000</v>
      </c>
      <c r="E3" s="2">
        <v>122535537.87</v>
      </c>
      <c r="F3" s="2">
        <v>121560540.46</v>
      </c>
      <c r="G3" s="2">
        <v>121560540.46</v>
      </c>
      <c r="H3" s="2">
        <v>0</v>
      </c>
      <c r="I3" s="2">
        <v>974997.41</v>
      </c>
      <c r="J3" s="39">
        <f>F3/E3</f>
        <v>0.9920431457930645</v>
      </c>
    </row>
    <row r="4" spans="1:10" ht="12.75">
      <c r="A4" s="1" t="s">
        <v>21</v>
      </c>
      <c r="B4" s="42" t="s">
        <v>1</v>
      </c>
      <c r="C4" s="2">
        <v>48350953.98</v>
      </c>
      <c r="D4" s="2">
        <v>1410000</v>
      </c>
      <c r="E4" s="2">
        <v>49760953.98</v>
      </c>
      <c r="F4" s="2">
        <v>48469844.59</v>
      </c>
      <c r="G4" s="2">
        <v>48469844.59</v>
      </c>
      <c r="H4" s="2">
        <v>0</v>
      </c>
      <c r="I4" s="2">
        <v>1291109.39</v>
      </c>
      <c r="J4" s="40">
        <f aca="true" t="shared" si="0" ref="J4:J38">F4/E4</f>
        <v>0.9740537653173025</v>
      </c>
    </row>
    <row r="5" spans="1:10" ht="12.75">
      <c r="A5" s="1" t="s">
        <v>22</v>
      </c>
      <c r="B5" s="42" t="s">
        <v>2</v>
      </c>
      <c r="C5" s="2">
        <v>631551.02</v>
      </c>
      <c r="D5" s="2">
        <v>-52000</v>
      </c>
      <c r="E5" s="2">
        <v>579551.02</v>
      </c>
      <c r="F5" s="2">
        <v>181987.95</v>
      </c>
      <c r="G5" s="2">
        <v>181987.95</v>
      </c>
      <c r="H5" s="2">
        <v>0</v>
      </c>
      <c r="I5" s="2">
        <v>397563.07</v>
      </c>
      <c r="J5" s="40">
        <f t="shared" si="0"/>
        <v>0.31401540799634864</v>
      </c>
    </row>
    <row r="6" spans="1:10" ht="12.75">
      <c r="A6" s="1" t="s">
        <v>23</v>
      </c>
      <c r="B6" s="42" t="s">
        <v>3</v>
      </c>
      <c r="C6" s="2">
        <v>5245375.66</v>
      </c>
      <c r="D6" s="2">
        <v>348000</v>
      </c>
      <c r="E6" s="2">
        <v>5593375.66</v>
      </c>
      <c r="F6" s="2">
        <v>5560787.35</v>
      </c>
      <c r="G6" s="2">
        <v>5560787.35</v>
      </c>
      <c r="H6" s="2">
        <v>0</v>
      </c>
      <c r="I6" s="2">
        <v>32588.31</v>
      </c>
      <c r="J6" s="40">
        <f t="shared" si="0"/>
        <v>0.9941737669734844</v>
      </c>
    </row>
    <row r="7" spans="1:10" ht="12.75">
      <c r="A7" s="44" t="s">
        <v>24</v>
      </c>
      <c r="B7" s="42" t="s">
        <v>57</v>
      </c>
      <c r="C7" s="2">
        <v>25818832.05</v>
      </c>
      <c r="D7" s="2">
        <v>329000</v>
      </c>
      <c r="E7" s="2">
        <v>26147832.05</v>
      </c>
      <c r="F7" s="2">
        <v>26146705.33</v>
      </c>
      <c r="G7" s="2">
        <v>24096767.23</v>
      </c>
      <c r="H7" s="2">
        <v>2049938.1</v>
      </c>
      <c r="I7" s="2">
        <v>1126.72</v>
      </c>
      <c r="J7" s="41">
        <f t="shared" si="0"/>
        <v>0.9999569096207346</v>
      </c>
    </row>
    <row r="8" spans="1:107" s="11" customFormat="1" ht="12">
      <c r="A8" s="7"/>
      <c r="B8" s="8" t="s">
        <v>44</v>
      </c>
      <c r="C8" s="9">
        <f>SUM(C3:C7)</f>
        <v>204617250.58</v>
      </c>
      <c r="D8" s="9">
        <f aca="true" t="shared" si="1" ref="D8:I8">SUM(D3:D7)</f>
        <v>0</v>
      </c>
      <c r="E8" s="9">
        <f t="shared" si="1"/>
        <v>204617250.58</v>
      </c>
      <c r="F8" s="9">
        <f t="shared" si="1"/>
        <v>201919865.68</v>
      </c>
      <c r="G8" s="9">
        <f t="shared" si="1"/>
        <v>199869927.57999998</v>
      </c>
      <c r="H8" s="9">
        <f t="shared" si="1"/>
        <v>2049938.1</v>
      </c>
      <c r="I8" s="9">
        <f t="shared" si="1"/>
        <v>2697384.9</v>
      </c>
      <c r="J8" s="33">
        <f t="shared" si="0"/>
        <v>0.9868174120590806</v>
      </c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  <c r="BN8" s="10"/>
      <c r="BO8" s="10"/>
      <c r="BP8" s="10"/>
      <c r="BQ8" s="10"/>
      <c r="BR8" s="10"/>
      <c r="BS8" s="10"/>
      <c r="BT8" s="10"/>
      <c r="BU8" s="10"/>
      <c r="BV8" s="10"/>
      <c r="BW8" s="10"/>
      <c r="BX8" s="10"/>
      <c r="BY8" s="10"/>
      <c r="BZ8" s="10"/>
      <c r="CA8" s="10"/>
      <c r="CB8" s="10"/>
      <c r="CC8" s="10"/>
      <c r="CD8" s="10"/>
      <c r="CE8" s="10"/>
      <c r="CF8" s="10"/>
      <c r="CG8" s="10"/>
      <c r="CH8" s="10"/>
      <c r="CI8" s="10"/>
      <c r="CJ8" s="10"/>
      <c r="CK8" s="10"/>
      <c r="CL8" s="10"/>
      <c r="CM8" s="10"/>
      <c r="CN8" s="10"/>
      <c r="CO8" s="10"/>
      <c r="CP8" s="10"/>
      <c r="CQ8" s="10"/>
      <c r="CR8" s="10"/>
      <c r="CS8" s="10"/>
      <c r="CT8" s="10"/>
      <c r="CU8" s="10"/>
      <c r="CV8" s="10"/>
      <c r="CW8" s="10"/>
      <c r="CX8" s="10"/>
      <c r="CY8" s="10"/>
      <c r="CZ8" s="10"/>
      <c r="DA8" s="10"/>
      <c r="DB8" s="10"/>
      <c r="DC8" s="10"/>
    </row>
    <row r="9" spans="1:10" ht="12.75">
      <c r="A9" s="43" t="s">
        <v>25</v>
      </c>
      <c r="B9" s="42" t="s">
        <v>4</v>
      </c>
      <c r="C9" s="2">
        <v>1372328.07</v>
      </c>
      <c r="D9" s="2">
        <v>246195.18</v>
      </c>
      <c r="E9" s="2">
        <v>1618523.25</v>
      </c>
      <c r="F9" s="2">
        <v>1333001.1</v>
      </c>
      <c r="G9" s="2">
        <v>1003787.96</v>
      </c>
      <c r="H9" s="2">
        <v>329213.14</v>
      </c>
      <c r="I9" s="2">
        <v>285522.15</v>
      </c>
      <c r="J9" s="39">
        <f t="shared" si="0"/>
        <v>0.8235909493422476</v>
      </c>
    </row>
    <row r="10" spans="1:10" ht="12.75">
      <c r="A10" s="1" t="s">
        <v>26</v>
      </c>
      <c r="B10" s="42" t="s">
        <v>58</v>
      </c>
      <c r="C10" s="2">
        <v>2638139.5</v>
      </c>
      <c r="D10" s="2">
        <v>-275982.79</v>
      </c>
      <c r="E10" s="2">
        <v>2362156.71</v>
      </c>
      <c r="F10" s="2">
        <v>1974306.22</v>
      </c>
      <c r="G10" s="2">
        <v>732160.07</v>
      </c>
      <c r="H10" s="2">
        <v>1242146.15</v>
      </c>
      <c r="I10" s="2">
        <v>387850.49</v>
      </c>
      <c r="J10" s="40">
        <f t="shared" si="0"/>
        <v>0.8358066218223091</v>
      </c>
    </row>
    <row r="11" spans="1:10" ht="12.75">
      <c r="A11" s="1" t="s">
        <v>27</v>
      </c>
      <c r="B11" s="42" t="s">
        <v>59</v>
      </c>
      <c r="C11" s="2">
        <v>32238379.05</v>
      </c>
      <c r="D11" s="2">
        <v>-129773.8</v>
      </c>
      <c r="E11" s="2">
        <v>32108605.25</v>
      </c>
      <c r="F11" s="2">
        <v>28640758.37</v>
      </c>
      <c r="G11" s="2">
        <v>18415814.6</v>
      </c>
      <c r="H11" s="2">
        <v>10224943.77</v>
      </c>
      <c r="I11" s="2">
        <v>3467846.88</v>
      </c>
      <c r="J11" s="40">
        <f t="shared" si="0"/>
        <v>0.8919963401400004</v>
      </c>
    </row>
    <row r="12" spans="1:10" ht="12.75">
      <c r="A12" s="44" t="s">
        <v>28</v>
      </c>
      <c r="B12" s="42" t="s">
        <v>60</v>
      </c>
      <c r="C12" s="2">
        <v>1696263.22</v>
      </c>
      <c r="D12" s="2">
        <v>-71604.58</v>
      </c>
      <c r="E12" s="2">
        <v>1624658.64</v>
      </c>
      <c r="F12" s="2">
        <v>903999.05</v>
      </c>
      <c r="G12" s="2">
        <v>552976.81</v>
      </c>
      <c r="H12" s="2">
        <v>351022.24</v>
      </c>
      <c r="I12" s="2">
        <v>720659.59</v>
      </c>
      <c r="J12" s="41">
        <f t="shared" si="0"/>
        <v>0.5564239943967553</v>
      </c>
    </row>
    <row r="13" spans="1:107" s="11" customFormat="1" ht="12">
      <c r="A13" s="7"/>
      <c r="B13" s="8" t="s">
        <v>45</v>
      </c>
      <c r="C13" s="9">
        <f>SUM(C9:C12)</f>
        <v>37945109.84</v>
      </c>
      <c r="D13" s="9">
        <f aca="true" t="shared" si="2" ref="D13:I13">SUM(D9:D12)</f>
        <v>-231165.99</v>
      </c>
      <c r="E13" s="9">
        <f t="shared" si="2"/>
        <v>37713943.85</v>
      </c>
      <c r="F13" s="9">
        <f t="shared" si="2"/>
        <v>32852064.740000002</v>
      </c>
      <c r="G13" s="9">
        <f t="shared" si="2"/>
        <v>20704739.44</v>
      </c>
      <c r="H13" s="9">
        <f t="shared" si="2"/>
        <v>12147325.299999999</v>
      </c>
      <c r="I13" s="9">
        <f t="shared" si="2"/>
        <v>4861879.11</v>
      </c>
      <c r="J13" s="33">
        <f t="shared" si="0"/>
        <v>0.8710853701925952</v>
      </c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</row>
    <row r="14" spans="1:10" ht="12.75">
      <c r="A14" s="43" t="s">
        <v>29</v>
      </c>
      <c r="B14" s="42" t="s">
        <v>5</v>
      </c>
      <c r="C14" s="2">
        <v>600000</v>
      </c>
      <c r="D14" s="2">
        <v>-307098.23</v>
      </c>
      <c r="E14" s="2">
        <v>292901.77</v>
      </c>
      <c r="F14" s="2">
        <v>292901.77</v>
      </c>
      <c r="G14" s="2">
        <v>272086.17</v>
      </c>
      <c r="H14" s="2">
        <v>20815.6</v>
      </c>
      <c r="I14" s="35">
        <v>0</v>
      </c>
      <c r="J14" s="39">
        <f t="shared" si="0"/>
        <v>1</v>
      </c>
    </row>
    <row r="15" spans="1:10" ht="12.75">
      <c r="A15" s="1" t="s">
        <v>30</v>
      </c>
      <c r="B15" s="42" t="s">
        <v>6</v>
      </c>
      <c r="C15" s="2">
        <v>300</v>
      </c>
      <c r="D15" s="2">
        <v>0</v>
      </c>
      <c r="E15" s="2">
        <v>300</v>
      </c>
      <c r="F15" s="2">
        <v>109.42</v>
      </c>
      <c r="G15" s="2">
        <v>109.42</v>
      </c>
      <c r="H15" s="2">
        <v>0</v>
      </c>
      <c r="I15" s="36">
        <v>190.58</v>
      </c>
      <c r="J15" s="40">
        <f t="shared" si="0"/>
        <v>0.36473333333333335</v>
      </c>
    </row>
    <row r="16" spans="1:10" ht="12.75">
      <c r="A16" s="44" t="s">
        <v>31</v>
      </c>
      <c r="B16" s="42" t="s">
        <v>61</v>
      </c>
      <c r="C16" s="2">
        <v>353464.67</v>
      </c>
      <c r="D16" s="2">
        <v>487995.1</v>
      </c>
      <c r="E16" s="2">
        <v>841459.77</v>
      </c>
      <c r="F16" s="2">
        <v>746321.2</v>
      </c>
      <c r="G16" s="2">
        <v>587930.21</v>
      </c>
      <c r="H16" s="2">
        <v>158390.99</v>
      </c>
      <c r="I16" s="37">
        <v>95138.57</v>
      </c>
      <c r="J16" s="41">
        <f t="shared" si="0"/>
        <v>0.8869362821706853</v>
      </c>
    </row>
    <row r="17" spans="1:107" s="11" customFormat="1" ht="12">
      <c r="A17" s="7"/>
      <c r="B17" s="8" t="s">
        <v>46</v>
      </c>
      <c r="C17" s="9">
        <f>SUM(C14:C16)</f>
        <v>953764.6699999999</v>
      </c>
      <c r="D17" s="9">
        <f aca="true" t="shared" si="3" ref="D17:I17">SUM(D14:D16)</f>
        <v>180896.87</v>
      </c>
      <c r="E17" s="9">
        <f t="shared" si="3"/>
        <v>1134661.54</v>
      </c>
      <c r="F17" s="9">
        <f t="shared" si="3"/>
        <v>1039332.3899999999</v>
      </c>
      <c r="G17" s="9">
        <f t="shared" si="3"/>
        <v>860125.7999999999</v>
      </c>
      <c r="H17" s="9">
        <f t="shared" si="3"/>
        <v>179206.59</v>
      </c>
      <c r="I17" s="9">
        <f t="shared" si="3"/>
        <v>95329.15000000001</v>
      </c>
      <c r="J17" s="38">
        <f t="shared" si="0"/>
        <v>0.9159845058289363</v>
      </c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</row>
    <row r="18" spans="1:10" ht="12.75">
      <c r="A18" s="43" t="s">
        <v>32</v>
      </c>
      <c r="B18" s="42" t="s">
        <v>62</v>
      </c>
      <c r="C18" s="2">
        <v>7668201.74</v>
      </c>
      <c r="D18" s="2">
        <v>1071648</v>
      </c>
      <c r="E18" s="2">
        <v>8739849.74</v>
      </c>
      <c r="F18" s="2">
        <v>7188493.17</v>
      </c>
      <c r="G18" s="2">
        <v>5654580.16</v>
      </c>
      <c r="H18" s="2">
        <v>1533913.01</v>
      </c>
      <c r="I18" s="2">
        <v>1551356.57</v>
      </c>
      <c r="J18" s="39">
        <f t="shared" si="0"/>
        <v>0.8224961965993708</v>
      </c>
    </row>
    <row r="19" spans="1:10" ht="12.75">
      <c r="A19" s="44" t="s">
        <v>33</v>
      </c>
      <c r="B19" s="45" t="s">
        <v>68</v>
      </c>
      <c r="C19" s="2">
        <v>0</v>
      </c>
      <c r="D19" s="2">
        <v>8425.6</v>
      </c>
      <c r="E19" s="2">
        <v>8425.6</v>
      </c>
      <c r="F19" s="2">
        <v>8425.6</v>
      </c>
      <c r="G19" s="2">
        <v>8425.6</v>
      </c>
      <c r="H19" s="2">
        <v>0</v>
      </c>
      <c r="I19" s="2">
        <v>0</v>
      </c>
      <c r="J19" s="41">
        <f t="shared" si="0"/>
        <v>1</v>
      </c>
    </row>
    <row r="20" spans="1:107" s="11" customFormat="1" ht="12">
      <c r="A20" s="7"/>
      <c r="B20" s="8" t="s">
        <v>47</v>
      </c>
      <c r="C20" s="9">
        <f>SUM(C18:C19)</f>
        <v>7668201.74</v>
      </c>
      <c r="D20" s="9">
        <f aca="true" t="shared" si="4" ref="D20:I20">SUM(D18:D19)</f>
        <v>1080073.6</v>
      </c>
      <c r="E20" s="9">
        <f t="shared" si="4"/>
        <v>8748275.34</v>
      </c>
      <c r="F20" s="9">
        <f t="shared" si="4"/>
        <v>7196918.77</v>
      </c>
      <c r="G20" s="9">
        <f t="shared" si="4"/>
        <v>5663005.76</v>
      </c>
      <c r="H20" s="9">
        <f t="shared" si="4"/>
        <v>1533913.01</v>
      </c>
      <c r="I20" s="9">
        <f t="shared" si="4"/>
        <v>1551356.57</v>
      </c>
      <c r="J20" s="32">
        <f t="shared" si="0"/>
        <v>0.8226671532722928</v>
      </c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  <c r="BN20" s="10"/>
      <c r="BO20" s="10"/>
      <c r="BP20" s="10"/>
      <c r="BQ20" s="10"/>
      <c r="BR20" s="10"/>
      <c r="BS20" s="10"/>
      <c r="BT20" s="10"/>
      <c r="BU20" s="10"/>
      <c r="BV20" s="10"/>
      <c r="BW20" s="10"/>
      <c r="BX20" s="10"/>
      <c r="BY20" s="10"/>
      <c r="BZ20" s="10"/>
      <c r="CA20" s="10"/>
      <c r="CB20" s="10"/>
      <c r="CC20" s="10"/>
      <c r="CD20" s="10"/>
      <c r="CE20" s="10"/>
      <c r="CF20" s="10"/>
      <c r="CG20" s="10"/>
      <c r="CH20" s="10"/>
      <c r="CI20" s="10"/>
      <c r="CJ20" s="10"/>
      <c r="CK20" s="10"/>
      <c r="CL20" s="10"/>
      <c r="CM20" s="10"/>
      <c r="CN20" s="10"/>
      <c r="CO20" s="10"/>
      <c r="CP20" s="10"/>
      <c r="CQ20" s="10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</row>
    <row r="21" spans="1:107" s="16" customFormat="1" ht="17.25" customHeight="1">
      <c r="A21" s="12"/>
      <c r="B21" s="13" t="s">
        <v>48</v>
      </c>
      <c r="C21" s="14">
        <f>C8+C13+C17+C20</f>
        <v>251184326.83</v>
      </c>
      <c r="D21" s="14">
        <f aca="true" t="shared" si="5" ref="D21:I21">D8+D13+D17+D20</f>
        <v>1029804.4800000001</v>
      </c>
      <c r="E21" s="14">
        <f t="shared" si="5"/>
        <v>252214131.31</v>
      </c>
      <c r="F21" s="14">
        <f t="shared" si="5"/>
        <v>243008181.58</v>
      </c>
      <c r="G21" s="14">
        <f t="shared" si="5"/>
        <v>227097798.57999998</v>
      </c>
      <c r="H21" s="14">
        <f t="shared" si="5"/>
        <v>15910382.999999998</v>
      </c>
      <c r="I21" s="14">
        <f t="shared" si="5"/>
        <v>9205949.73</v>
      </c>
      <c r="J21" s="30">
        <f t="shared" si="0"/>
        <v>0.9634994689544781</v>
      </c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0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0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</row>
    <row r="22" spans="1:10" ht="12.75">
      <c r="A22" s="43" t="s">
        <v>34</v>
      </c>
      <c r="B22" s="42" t="s">
        <v>7</v>
      </c>
      <c r="C22" s="2">
        <v>89744591.87</v>
      </c>
      <c r="D22" s="2">
        <v>2879419.59</v>
      </c>
      <c r="E22" s="2">
        <v>92624011.46</v>
      </c>
      <c r="F22" s="2">
        <v>0</v>
      </c>
      <c r="G22" s="2">
        <v>0</v>
      </c>
      <c r="H22" s="2">
        <v>0</v>
      </c>
      <c r="I22" s="2">
        <v>92624011.46</v>
      </c>
      <c r="J22" s="39">
        <f t="shared" si="0"/>
        <v>0</v>
      </c>
    </row>
    <row r="23" spans="1:10" ht="12.75">
      <c r="A23" s="1" t="s">
        <v>35</v>
      </c>
      <c r="B23" s="42" t="s">
        <v>8</v>
      </c>
      <c r="C23" s="2">
        <v>0</v>
      </c>
      <c r="D23" s="2">
        <v>0</v>
      </c>
      <c r="E23" s="2">
        <v>0</v>
      </c>
      <c r="F23" s="2">
        <v>54130.46</v>
      </c>
      <c r="G23" s="2">
        <v>54130.46</v>
      </c>
      <c r="H23" s="2">
        <v>0</v>
      </c>
      <c r="I23" s="2">
        <v>-54130.46</v>
      </c>
      <c r="J23" s="40"/>
    </row>
    <row r="24" spans="1:10" ht="12.75">
      <c r="A24" s="1" t="s">
        <v>36</v>
      </c>
      <c r="B24" s="42" t="s">
        <v>63</v>
      </c>
      <c r="C24" s="2">
        <v>0</v>
      </c>
      <c r="D24" s="2">
        <v>0</v>
      </c>
      <c r="E24" s="2">
        <v>0</v>
      </c>
      <c r="F24" s="2">
        <v>4129647</v>
      </c>
      <c r="G24" s="2">
        <v>2491198.82</v>
      </c>
      <c r="H24" s="2">
        <v>1638448.18</v>
      </c>
      <c r="I24" s="2">
        <v>-4129647</v>
      </c>
      <c r="J24" s="40"/>
    </row>
    <row r="25" spans="1:10" ht="12.75">
      <c r="A25" s="1" t="s">
        <v>37</v>
      </c>
      <c r="B25" s="42" t="s">
        <v>64</v>
      </c>
      <c r="C25" s="2">
        <v>0</v>
      </c>
      <c r="D25" s="2">
        <v>0</v>
      </c>
      <c r="E25" s="2">
        <v>0</v>
      </c>
      <c r="F25" s="2">
        <v>1564972.6</v>
      </c>
      <c r="G25" s="2">
        <v>258562.57</v>
      </c>
      <c r="H25" s="2">
        <v>1306410.03</v>
      </c>
      <c r="I25" s="2">
        <v>-1564972.6</v>
      </c>
      <c r="J25" s="40"/>
    </row>
    <row r="26" spans="1:10" ht="12.75">
      <c r="A26" s="44" t="s">
        <v>38</v>
      </c>
      <c r="B26" s="42" t="s">
        <v>65</v>
      </c>
      <c r="C26" s="2">
        <v>0</v>
      </c>
      <c r="D26" s="2">
        <v>0</v>
      </c>
      <c r="E26" s="2">
        <v>0</v>
      </c>
      <c r="F26" s="2">
        <v>70016050.68</v>
      </c>
      <c r="G26" s="2">
        <v>68508873.79</v>
      </c>
      <c r="H26" s="2">
        <v>1507176.89</v>
      </c>
      <c r="I26" s="2">
        <v>-70016050.68</v>
      </c>
      <c r="J26" s="41"/>
    </row>
    <row r="27" spans="1:107" s="11" customFormat="1" ht="12">
      <c r="A27" s="7"/>
      <c r="B27" s="8" t="s">
        <v>49</v>
      </c>
      <c r="C27" s="9">
        <f>SUM(C22:C26)</f>
        <v>89744591.87</v>
      </c>
      <c r="D27" s="9">
        <f aca="true" t="shared" si="6" ref="D27:I27">SUM(D22:D26)</f>
        <v>2879419.59</v>
      </c>
      <c r="E27" s="9">
        <f t="shared" si="6"/>
        <v>92624011.46</v>
      </c>
      <c r="F27" s="9">
        <f t="shared" si="6"/>
        <v>75764800.74000001</v>
      </c>
      <c r="G27" s="9">
        <f t="shared" si="6"/>
        <v>71312765.64</v>
      </c>
      <c r="H27" s="9">
        <f t="shared" si="6"/>
        <v>4452035.1</v>
      </c>
      <c r="I27" s="9">
        <f t="shared" si="6"/>
        <v>16859210.72</v>
      </c>
      <c r="J27" s="33">
        <f>F27/E27</f>
        <v>0.8179822871601637</v>
      </c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0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0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</row>
    <row r="28" spans="1:10" ht="12.75">
      <c r="A28" s="43" t="s">
        <v>39</v>
      </c>
      <c r="B28" s="42" t="s">
        <v>62</v>
      </c>
      <c r="C28" s="2">
        <v>9880</v>
      </c>
      <c r="D28" s="2">
        <v>0</v>
      </c>
      <c r="E28" s="2">
        <v>9880</v>
      </c>
      <c r="F28" s="2">
        <v>6087</v>
      </c>
      <c r="G28" s="2">
        <v>6087</v>
      </c>
      <c r="H28" s="2">
        <v>0</v>
      </c>
      <c r="I28" s="2">
        <v>3793</v>
      </c>
      <c r="J28" s="39">
        <f t="shared" si="0"/>
        <v>0.6160931174089069</v>
      </c>
    </row>
    <row r="29" spans="1:10" ht="12.75">
      <c r="A29" s="44" t="s">
        <v>40</v>
      </c>
      <c r="B29" s="42" t="s">
        <v>9</v>
      </c>
      <c r="C29" s="2">
        <v>82750</v>
      </c>
      <c r="D29" s="2">
        <v>25500</v>
      </c>
      <c r="E29" s="2">
        <v>108250</v>
      </c>
      <c r="F29" s="2">
        <v>66724.4</v>
      </c>
      <c r="G29" s="2">
        <v>26959.4</v>
      </c>
      <c r="H29" s="2">
        <v>39765</v>
      </c>
      <c r="I29" s="2">
        <v>41525.6</v>
      </c>
      <c r="J29" s="41">
        <f t="shared" si="0"/>
        <v>0.6163916859122401</v>
      </c>
    </row>
    <row r="30" spans="1:107" s="11" customFormat="1" ht="12">
      <c r="A30" s="7"/>
      <c r="B30" s="8" t="s">
        <v>50</v>
      </c>
      <c r="C30" s="9">
        <f>SUM(C28:C29)</f>
        <v>92630</v>
      </c>
      <c r="D30" s="9">
        <f aca="true" t="shared" si="7" ref="D30:I30">SUM(D28:D29)</f>
        <v>25500</v>
      </c>
      <c r="E30" s="9">
        <f t="shared" si="7"/>
        <v>118130</v>
      </c>
      <c r="F30" s="9">
        <f t="shared" si="7"/>
        <v>72811.4</v>
      </c>
      <c r="G30" s="9">
        <f t="shared" si="7"/>
        <v>33046.4</v>
      </c>
      <c r="H30" s="9">
        <f t="shared" si="7"/>
        <v>39765</v>
      </c>
      <c r="I30" s="9">
        <f t="shared" si="7"/>
        <v>45318.6</v>
      </c>
      <c r="J30" s="32">
        <f t="shared" si="0"/>
        <v>0.6163667146364175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0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0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</row>
    <row r="31" spans="1:107" s="16" customFormat="1" ht="17.25" customHeight="1">
      <c r="A31" s="12"/>
      <c r="B31" s="13" t="s">
        <v>51</v>
      </c>
      <c r="C31" s="14">
        <f>C27+C30</f>
        <v>89837221.87</v>
      </c>
      <c r="D31" s="14">
        <f aca="true" t="shared" si="8" ref="D31:I31">D27+D30</f>
        <v>2904919.59</v>
      </c>
      <c r="E31" s="14">
        <f t="shared" si="8"/>
        <v>92742141.46</v>
      </c>
      <c r="F31" s="14">
        <f t="shared" si="8"/>
        <v>75837612.14000002</v>
      </c>
      <c r="G31" s="14">
        <f t="shared" si="8"/>
        <v>71345812.04</v>
      </c>
      <c r="H31" s="14">
        <f t="shared" si="8"/>
        <v>4491800.1</v>
      </c>
      <c r="I31" s="14">
        <f t="shared" si="8"/>
        <v>16904529.32</v>
      </c>
      <c r="J31" s="15">
        <f t="shared" si="0"/>
        <v>0.8177254799826791</v>
      </c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0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0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</row>
    <row r="32" spans="1:107" s="21" customFormat="1" ht="24" customHeight="1">
      <c r="A32" s="17"/>
      <c r="B32" s="18" t="s">
        <v>52</v>
      </c>
      <c r="C32" s="19">
        <f>C21+C31</f>
        <v>341021548.70000005</v>
      </c>
      <c r="D32" s="19">
        <f aca="true" t="shared" si="9" ref="D32:I32">D21+D31</f>
        <v>3934724.07</v>
      </c>
      <c r="E32" s="19">
        <f t="shared" si="9"/>
        <v>344956272.77</v>
      </c>
      <c r="F32" s="19">
        <f t="shared" si="9"/>
        <v>318845793.72</v>
      </c>
      <c r="G32" s="19">
        <f t="shared" si="9"/>
        <v>298443610.62</v>
      </c>
      <c r="H32" s="19">
        <f t="shared" si="9"/>
        <v>20402183.099999998</v>
      </c>
      <c r="I32" s="19">
        <f t="shared" si="9"/>
        <v>26110479.05</v>
      </c>
      <c r="J32" s="29">
        <f t="shared" si="0"/>
        <v>0.9243078583835199</v>
      </c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0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0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</row>
    <row r="33" spans="1:10" ht="12.75">
      <c r="A33" s="46" t="s">
        <v>41</v>
      </c>
      <c r="B33" s="42" t="s">
        <v>66</v>
      </c>
      <c r="C33" s="2">
        <v>243461.6</v>
      </c>
      <c r="D33" s="2">
        <v>0</v>
      </c>
      <c r="E33" s="2">
        <v>243461.6</v>
      </c>
      <c r="F33" s="2">
        <v>93600</v>
      </c>
      <c r="G33" s="2">
        <v>93600</v>
      </c>
      <c r="H33" s="2">
        <v>0</v>
      </c>
      <c r="I33" s="2">
        <v>149861.6</v>
      </c>
      <c r="J33" s="34">
        <f t="shared" si="0"/>
        <v>0.3844548791267288</v>
      </c>
    </row>
    <row r="34" spans="1:107" s="11" customFormat="1" ht="12">
      <c r="A34" s="7"/>
      <c r="B34" s="8" t="s">
        <v>53</v>
      </c>
      <c r="C34" s="9">
        <f aca="true" t="shared" si="10" ref="C34:I34">SUM(C33:C33)</f>
        <v>243461.6</v>
      </c>
      <c r="D34" s="9">
        <f t="shared" si="10"/>
        <v>0</v>
      </c>
      <c r="E34" s="9">
        <f t="shared" si="10"/>
        <v>243461.6</v>
      </c>
      <c r="F34" s="9">
        <f t="shared" si="10"/>
        <v>93600</v>
      </c>
      <c r="G34" s="9">
        <f t="shared" si="10"/>
        <v>93600</v>
      </c>
      <c r="H34" s="9">
        <f t="shared" si="10"/>
        <v>0</v>
      </c>
      <c r="I34" s="9">
        <f t="shared" si="10"/>
        <v>149861.6</v>
      </c>
      <c r="J34" s="33">
        <f t="shared" si="0"/>
        <v>0.3844548791267288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0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0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</row>
    <row r="35" spans="1:10" ht="12.75">
      <c r="A35" s="46" t="s">
        <v>42</v>
      </c>
      <c r="B35" s="42" t="s">
        <v>67</v>
      </c>
      <c r="C35" s="2">
        <v>3223427.07</v>
      </c>
      <c r="D35" s="2">
        <v>107969.9</v>
      </c>
      <c r="E35" s="2">
        <v>3331396.97</v>
      </c>
      <c r="F35" s="2">
        <v>3331396.87</v>
      </c>
      <c r="G35" s="2">
        <v>3331396.87</v>
      </c>
      <c r="H35" s="2">
        <v>0</v>
      </c>
      <c r="I35" s="2">
        <v>0.1</v>
      </c>
      <c r="J35" s="34">
        <f t="shared" si="0"/>
        <v>0.9999999699825626</v>
      </c>
    </row>
    <row r="36" spans="1:107" s="11" customFormat="1" ht="12">
      <c r="A36" s="7"/>
      <c r="B36" s="8" t="s">
        <v>54</v>
      </c>
      <c r="C36" s="9">
        <f>SUM(C35)</f>
        <v>3223427.07</v>
      </c>
      <c r="D36" s="9">
        <f aca="true" t="shared" si="11" ref="D36:I36">SUM(D35)</f>
        <v>107969.9</v>
      </c>
      <c r="E36" s="9">
        <f t="shared" si="11"/>
        <v>3331396.97</v>
      </c>
      <c r="F36" s="9">
        <f t="shared" si="11"/>
        <v>3331396.87</v>
      </c>
      <c r="G36" s="9">
        <f t="shared" si="11"/>
        <v>3331396.87</v>
      </c>
      <c r="H36" s="9">
        <f t="shared" si="11"/>
        <v>0</v>
      </c>
      <c r="I36" s="9">
        <f t="shared" si="11"/>
        <v>0.1</v>
      </c>
      <c r="J36" s="32">
        <f t="shared" si="0"/>
        <v>0.9999999699825626</v>
      </c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0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0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</row>
    <row r="37" spans="1:107" s="21" customFormat="1" ht="24" customHeight="1">
      <c r="A37" s="17"/>
      <c r="B37" s="18" t="s">
        <v>55</v>
      </c>
      <c r="C37" s="19">
        <f>C34+C36</f>
        <v>3466888.67</v>
      </c>
      <c r="D37" s="19">
        <f aca="true" t="shared" si="12" ref="D37:I37">D34+D36</f>
        <v>107969.9</v>
      </c>
      <c r="E37" s="19">
        <f t="shared" si="12"/>
        <v>3574858.5700000003</v>
      </c>
      <c r="F37" s="19">
        <f t="shared" si="12"/>
        <v>3424996.87</v>
      </c>
      <c r="G37" s="19">
        <f t="shared" si="12"/>
        <v>3424996.87</v>
      </c>
      <c r="H37" s="19">
        <f t="shared" si="12"/>
        <v>0</v>
      </c>
      <c r="I37" s="19">
        <f t="shared" si="12"/>
        <v>149861.7</v>
      </c>
      <c r="J37" s="20">
        <f t="shared" si="0"/>
        <v>0.9580789849261085</v>
      </c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0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0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</row>
    <row r="38" spans="1:107" s="26" customFormat="1" ht="35.25" customHeight="1">
      <c r="A38" s="22"/>
      <c r="B38" s="23" t="s">
        <v>56</v>
      </c>
      <c r="C38" s="24">
        <f aca="true" t="shared" si="13" ref="C38:I38">C32+C37</f>
        <v>344488437.37000006</v>
      </c>
      <c r="D38" s="24">
        <f t="shared" si="13"/>
        <v>4042693.9699999997</v>
      </c>
      <c r="E38" s="24">
        <f t="shared" si="13"/>
        <v>348531131.34</v>
      </c>
      <c r="F38" s="24">
        <f t="shared" si="13"/>
        <v>322270790.59000003</v>
      </c>
      <c r="G38" s="24">
        <f t="shared" si="13"/>
        <v>301868607.49</v>
      </c>
      <c r="H38" s="24">
        <f t="shared" si="13"/>
        <v>20402183.099999998</v>
      </c>
      <c r="I38" s="24">
        <f t="shared" si="13"/>
        <v>26260340.75</v>
      </c>
      <c r="J38" s="25">
        <f t="shared" si="0"/>
        <v>0.9246542463824203</v>
      </c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  <c r="BN38" s="10"/>
      <c r="BO38" s="10"/>
      <c r="BP38" s="10"/>
      <c r="BQ38" s="10"/>
      <c r="BR38" s="10"/>
      <c r="BS38" s="10"/>
      <c r="BT38" s="10"/>
      <c r="BU38" s="10"/>
      <c r="BV38" s="10"/>
      <c r="BW38" s="10"/>
      <c r="BX38" s="10"/>
      <c r="BY38" s="10"/>
      <c r="BZ38" s="10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</row>
  </sheetData>
  <sheetProtection/>
  <mergeCells count="1">
    <mergeCell ref="A1:J1"/>
  </mergeCells>
  <printOptions horizontalCentered="1"/>
  <pageMargins left="0.3937007874015748" right="0.3937007874015748" top="0.984251968503937" bottom="0.984251968503937" header="0" footer="0"/>
  <pageSetup errors="NA" fitToHeight="1" fitToWidth="1" horizontalDpi="600" verticalDpi="600" orientation="landscape" paperSize="9" scale="71" r:id="rId1"/>
  <ignoredErrors>
    <ignoredError sqref="A3:J4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upm</cp:lastModifiedBy>
  <cp:lastPrinted>2014-05-28T14:48:39Z</cp:lastPrinted>
  <dcterms:modified xsi:type="dcterms:W3CDTF">2018-01-17T10:16:05Z</dcterms:modified>
  <cp:category/>
  <cp:version/>
  <cp:contentType/>
  <cp:contentStatus/>
</cp:coreProperties>
</file>