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270" windowWidth="11970" windowHeight="4320" tabRatio="397" activeTab="0"/>
  </bookViews>
  <sheets>
    <sheet name="CUADRO 9-2012" sheetId="1" r:id="rId1"/>
  </sheets>
  <definedNames>
    <definedName name="_xlnm.Print_Titles" localSheetId="0">'CUADRO 9-2012'!$2:$3</definedName>
  </definedNames>
  <calcPr fullCalcOnLoad="1"/>
</workbook>
</file>

<file path=xl/sharedStrings.xml><?xml version="1.0" encoding="utf-8"?>
<sst xmlns="http://schemas.openxmlformats.org/spreadsheetml/2006/main" count="246" uniqueCount="233">
  <si>
    <t>DENOMINACIÓN</t>
  </si>
  <si>
    <t>Diferencia</t>
  </si>
  <si>
    <t>Precios Públicos</t>
  </si>
  <si>
    <t>.09 Derechos diversos ingresos académicos</t>
  </si>
  <si>
    <t>.05 Por expedición de títulos oficiales</t>
  </si>
  <si>
    <t>Otros precios públicos</t>
  </si>
  <si>
    <t>.02 Residencia</t>
  </si>
  <si>
    <t>Venta de publicaciones propias</t>
  </si>
  <si>
    <t>Venta de fotocopias</t>
  </si>
  <si>
    <t>Venta de material de desecho</t>
  </si>
  <si>
    <t>Venta de otros bienes</t>
  </si>
  <si>
    <t>Ingresos diversos</t>
  </si>
  <si>
    <t>.00 Recursos eventuales</t>
  </si>
  <si>
    <t>De la Administración del Estado</t>
  </si>
  <si>
    <t>De Organismos Autónomos</t>
  </si>
  <si>
    <t>Venta de bienes</t>
  </si>
  <si>
    <t>Reintegros de operaciones corrientes</t>
  </si>
  <si>
    <t xml:space="preserve">Otros ingresos </t>
  </si>
  <si>
    <t>De Comunidades Autónomas</t>
  </si>
  <si>
    <t>De Corporaciones Locales</t>
  </si>
  <si>
    <t>De Empresas Privadas</t>
  </si>
  <si>
    <t>De Familias e Instituciones sin fines de lucro</t>
  </si>
  <si>
    <t>Intereses de cuentas bancarias</t>
  </si>
  <si>
    <t>Dividendos procedentes de diversos legados</t>
  </si>
  <si>
    <t>Alquiler y productos de inmuebles</t>
  </si>
  <si>
    <t>.10 Alquiler de locales</t>
  </si>
  <si>
    <t>ENAJENACIÓN DE INVERSIONES REALES</t>
  </si>
  <si>
    <t>Venta de Solares</t>
  </si>
  <si>
    <t>Otros Ingresos Patrimoniales</t>
  </si>
  <si>
    <t>De las demás inversiones reales</t>
  </si>
  <si>
    <t>De Comunidades Autonómas</t>
  </si>
  <si>
    <t>Del exterior</t>
  </si>
  <si>
    <t>ACTIVOS FINANCIEROS</t>
  </si>
  <si>
    <t>Devolución de Depositos y Fianzas</t>
  </si>
  <si>
    <t>TOTAL</t>
  </si>
  <si>
    <t>Otros ingresos procedentes prestaciones de servicio</t>
  </si>
  <si>
    <t xml:space="preserve">.99 Otros ingresos diversos </t>
  </si>
  <si>
    <t>.00 De cuentas corrientes</t>
  </si>
  <si>
    <t>Venta de Terrenos</t>
  </si>
  <si>
    <t>Dividendos y participaciones en beneficios</t>
  </si>
  <si>
    <t>Rentas de bienes inmuebles</t>
  </si>
  <si>
    <t>%</t>
  </si>
  <si>
    <t>Derechos de matrícula por estudios oficiales</t>
  </si>
  <si>
    <t>Productos de concesiones y aprov. especiales</t>
  </si>
  <si>
    <t>PASIVOS FINANCIEROS</t>
  </si>
  <si>
    <t>.01 Por cursos de doctorado</t>
  </si>
  <si>
    <t>Préstamos recibidos a  l/p de Entes Sector Público</t>
  </si>
  <si>
    <t>.02 Por tesis doctorales</t>
  </si>
  <si>
    <t>.04 Por proyectos de fin de carrera</t>
  </si>
  <si>
    <t>Prestación de servicios por cursos y seminarios</t>
  </si>
  <si>
    <t>.00 Derechos a examen plazas docentes</t>
  </si>
  <si>
    <t>.03 Actividades deportivas</t>
  </si>
  <si>
    <t>.06 Por derechos de secretaría</t>
  </si>
  <si>
    <t>.00 Por estudios oficiales</t>
  </si>
  <si>
    <t>.00 Ingresos por Conciertos</t>
  </si>
  <si>
    <t>.01 Derechos a examen oposiciones P.A.S.</t>
  </si>
  <si>
    <t>.03 Por selectividad y acceso</t>
  </si>
  <si>
    <t>.00 Cánones 13% artículo 83 L.O.U.</t>
  </si>
  <si>
    <t>.00 Prestación servicios por convenio voluntariado</t>
  </si>
  <si>
    <t>Prestación servicios por convenio voluntariado</t>
  </si>
  <si>
    <t>.04 Préstamos interbibliotecarios</t>
  </si>
  <si>
    <t>.99 Otros Ingresos  por prestación de servicios</t>
  </si>
  <si>
    <t>De ejercicios cerrados</t>
  </si>
  <si>
    <t>.00 Indemnización de seguros</t>
  </si>
  <si>
    <t>399 Ingresos diversos</t>
  </si>
  <si>
    <t>Transferencias corrientes de OO. AA.</t>
  </si>
  <si>
    <t>.00 Transferencias corrientes de OO. AA.</t>
  </si>
  <si>
    <t>.01 Subvenciones  corrientes de otros Entes Públicos</t>
  </si>
  <si>
    <t>.01 Transferencias corrientes Com. Madrid Otras Retribuc.</t>
  </si>
  <si>
    <t>.00 Transferencia nominativa de la Comunidad de Madrid</t>
  </si>
  <si>
    <t xml:space="preserve">.01 Subvenciones corrientes de OO. AA. </t>
  </si>
  <si>
    <t>TRANSFERENCIAS CORRIENTES</t>
  </si>
  <si>
    <t>Del Departamento al que está adscrito</t>
  </si>
  <si>
    <t>.02 Transferencias M.E.C. Habilitación Nacional</t>
  </si>
  <si>
    <t>.05 Otras subvenciones  del  M.E.C.</t>
  </si>
  <si>
    <t>Otras Transferencias y Subvenciones corrientes</t>
  </si>
  <si>
    <t xml:space="preserve">.01 Otras transf. corr. Comunidad Madrid.Consejo Social </t>
  </si>
  <si>
    <t>.02 Otras transf. corr. Comunidad Madrid. Becas Finnova</t>
  </si>
  <si>
    <t>Transferencias y Subven. corrientes de Empresas Privadas</t>
  </si>
  <si>
    <t>.01 Subvenciones Corrientes de Empresas Privadas</t>
  </si>
  <si>
    <t>Transf. y Subv. Corr. de Fundaciones Privadas</t>
  </si>
  <si>
    <t>.01 Subvenciones Corrientes de Fundaciones Privadas</t>
  </si>
  <si>
    <t>Beneficios por realización de inversiones financieras</t>
  </si>
  <si>
    <t>.00 Transferencias de capital del M.E.C.</t>
  </si>
  <si>
    <t>Transf. capital de Organismos Autónomos Administrativos</t>
  </si>
  <si>
    <t>.00 Transferencias de capital de Ayuntamientos</t>
  </si>
  <si>
    <t>.01 Subvenciones de capital de Ayuntamientos</t>
  </si>
  <si>
    <t>.00 Transferencias de capital para investigación</t>
  </si>
  <si>
    <t>.01 Subvenciones de capital para investigación</t>
  </si>
  <si>
    <t>Enajenación deuda del Sector Público</t>
  </si>
  <si>
    <t>Enajenación Deuda del Sector Públ. a Corto Plazo</t>
  </si>
  <si>
    <t>Enajenación Deuda del Sector Públ. a Largo Plazo</t>
  </si>
  <si>
    <t>Enajenación de acciones fuera del Sector Público</t>
  </si>
  <si>
    <t>Enajenación de acciones y participaciones fuera Sector Púb.</t>
  </si>
  <si>
    <t>Préstamos recibidos del interior</t>
  </si>
  <si>
    <t>Fianzas recibidas a corto y largo plazo</t>
  </si>
  <si>
    <t>TASAS, PRECIOS PÚBLICOS Y OTROS INGRESOS</t>
  </si>
  <si>
    <t>Otros ingresos.Indemnizaciones</t>
  </si>
  <si>
    <t>.03 Otras subvenciones de la Comunidad de Madrid</t>
  </si>
  <si>
    <t>Transf. y Subv. Corr.de Familias e Inst. sin fines de lucro</t>
  </si>
  <si>
    <t>.00 Transf. Corr. de Familias e Instit. sin fines de lucro</t>
  </si>
  <si>
    <t>.01 Subv. Corr. de Familias e Instit. sin fines de lucro</t>
  </si>
  <si>
    <t>INGRESOS PATRIMONIALES</t>
  </si>
  <si>
    <t>.01 Ingresos por Exposiciones y Espectáculos</t>
  </si>
  <si>
    <t>Entradas a Museos, Exposiciones y Espectáculos</t>
  </si>
  <si>
    <t>.05 Ingresos por servicios prestados en Centros</t>
  </si>
  <si>
    <t>.06 Organización de Congresos y otros eventos</t>
  </si>
  <si>
    <t>.07 Prestación de servicios por actividades culturales</t>
  </si>
  <si>
    <t>Venta de artículos publicitarios</t>
  </si>
  <si>
    <t>.01 Intereses de demora</t>
  </si>
  <si>
    <t>.09 Otras indemnizaciones</t>
  </si>
  <si>
    <t>.00 Transferencias corrientes del M.E.C.</t>
  </si>
  <si>
    <t>.00 Transferencias Corrientes de Empresas Privadas</t>
  </si>
  <si>
    <t>.00 Transferencias corrientes Fundaciones Privadas</t>
  </si>
  <si>
    <t>Del Exterior</t>
  </si>
  <si>
    <t>.01 Primas de asistencia Junta accionistas</t>
  </si>
  <si>
    <t>.02 Subvenciones de capital M.E.C.</t>
  </si>
  <si>
    <t xml:space="preserve">.02 Subvenciones corrientes-Programa Erasmus </t>
  </si>
  <si>
    <t>.01 Subvenciones  corrientes de otros Organismos Públicos</t>
  </si>
  <si>
    <t>Intereses de otros depósitos</t>
  </si>
  <si>
    <t>.00 Concesiones administrativas</t>
  </si>
  <si>
    <t>.03 Subvenciones de capital M.E.C. para Investigación</t>
  </si>
  <si>
    <t>.01 Transferencias de capital M.E.C. para Investigación</t>
  </si>
  <si>
    <t>.01 Subvenciones de capital de empresas públicas</t>
  </si>
  <si>
    <t>Trans. y Subv. de capital de empresas públicas</t>
  </si>
  <si>
    <t>Trans. y subv. de capital de otros entes públicos</t>
  </si>
  <si>
    <t>.01 Subvenciones de capital de otros entes públicos</t>
  </si>
  <si>
    <t xml:space="preserve">Otras transferencias y subvenciones de capital </t>
  </si>
  <si>
    <t>.01 Otras subvenciones de capital para investigación</t>
  </si>
  <si>
    <t>Transferencias y subvenciones de capital de Ayuntamientos</t>
  </si>
  <si>
    <t>.00 Enajenación de acciones fuera del Sector Público a l/p</t>
  </si>
  <si>
    <t>.01 Enajenación acciones  empresas nacionales</t>
  </si>
  <si>
    <t>Depósitos y fianzas recibidos</t>
  </si>
  <si>
    <t>.01 Prestación de servicios facturación O.T.T.</t>
  </si>
  <si>
    <t>.03 Subvenciones M.E.C. Erasmus/Séneca/Sócrates</t>
  </si>
  <si>
    <t xml:space="preserve">De Organismos Autónomos </t>
  </si>
  <si>
    <t>De Empresas y otros Entes Públicos</t>
  </si>
  <si>
    <t>Transferencias corrientes de Empresas Públicas</t>
  </si>
  <si>
    <t>Transferencias corrientes de Entidades Empresariales</t>
  </si>
  <si>
    <t>Transferencias corrientes de otros Organismos Públicos</t>
  </si>
  <si>
    <t>Transferencias y subvenciones  corrientes de otros Organismos</t>
  </si>
  <si>
    <t xml:space="preserve">De Ayuntamientos </t>
  </si>
  <si>
    <t>Otras subvenciones corrientes</t>
  </si>
  <si>
    <t>Intereses de dépositos</t>
  </si>
  <si>
    <t>.99 Otros alquileres: taquillas, azoteas</t>
  </si>
  <si>
    <t>Otras rentas procedentes de bienes inmuebles</t>
  </si>
  <si>
    <t>Productos de concesiones administrativas</t>
  </si>
  <si>
    <t xml:space="preserve">.01 Concesión administrativa solar </t>
  </si>
  <si>
    <t>Otras concesiones y aprovechamientos</t>
  </si>
  <si>
    <t>TRANSFERENCIAS Y SUBVENCIONES DE CAPITAL</t>
  </si>
  <si>
    <t>.00 Transferencias de otros Ministerios</t>
  </si>
  <si>
    <t>.01 Subvenciones de otros Ministerios</t>
  </si>
  <si>
    <t xml:space="preserve">710 Transferencias de capital Organismos Autónomos </t>
  </si>
  <si>
    <t xml:space="preserve">.00 Transferencias de capital Organismos Autónomos </t>
  </si>
  <si>
    <t xml:space="preserve">.01 Subvenciones de capital Organismos Autónomos </t>
  </si>
  <si>
    <t>De Empresas Públicas  y otros Entes Públicos</t>
  </si>
  <si>
    <t>.00 Transferencias de la  C.A.M. para inversiones</t>
  </si>
  <si>
    <t>.01 Subvenciones de capital de la C.A.M.  investigación</t>
  </si>
  <si>
    <t>Transf. y subv. de capital de familias e instituc. sin fines de lucro</t>
  </si>
  <si>
    <t>Otras transferencias y subvenciones de capital del Exterior</t>
  </si>
  <si>
    <t>.00 Otras transferencias de capital recibidas del exterior</t>
  </si>
  <si>
    <t>.01 Otras subvenciones de capital recibidas del exterior</t>
  </si>
  <si>
    <t>Enajenación de obligac. y bonos fuera del Sector Público</t>
  </si>
  <si>
    <t xml:space="preserve"> Enajenación deuda fuera del Sector Público</t>
  </si>
  <si>
    <t>Reintegro préstamos concedidos  fuera del sector público</t>
  </si>
  <si>
    <t>A corto plazo</t>
  </si>
  <si>
    <t>Al personal a largo plazo</t>
  </si>
  <si>
    <t>.02 Reinteg. préstamos al personal laboral a largo plazo</t>
  </si>
  <si>
    <t>Devolución de Fianzas a corto y largo plazo</t>
  </si>
  <si>
    <t>Enajenación de acciones y particip. fuera del Sector Público</t>
  </si>
  <si>
    <t>.01 Reinteg. préstamos al personal funcionario a c/p</t>
  </si>
  <si>
    <t>.02 Reinteg. préstamos a personal laboral a c/p</t>
  </si>
  <si>
    <t>.01 Reinteg. préstamos al personal funcionario a largo plazo</t>
  </si>
  <si>
    <t>.09 Subvenciones de M.C.I. Erasmus/Séneca/Sócrates</t>
  </si>
  <si>
    <t>.00 Transferencias corrientes</t>
  </si>
  <si>
    <t>.02 Subvenciones de capital I3</t>
  </si>
  <si>
    <t>00. Devolución de depósito a largo plazo</t>
  </si>
  <si>
    <t>Devolución de Depósito a corto y largo plazo</t>
  </si>
  <si>
    <t>.00 Trans. De capital de otros entes públicos</t>
  </si>
  <si>
    <t>.07 Master oficiales</t>
  </si>
  <si>
    <t>.04 Subvenciones corrientes de OO AA Comunidad de Madrid</t>
  </si>
  <si>
    <t>.04 Subvenciones corrientes Com. de Madrid Cursos Formacion</t>
  </si>
  <si>
    <t>Intereses de depósitos</t>
  </si>
  <si>
    <t>.02 Transferencias de capital de OO AA de la Com. de Madrid</t>
  </si>
  <si>
    <t>Trans. y subv. de capital de otros organismos públicos</t>
  </si>
  <si>
    <t>.01 Subvenciones de capital de otros organismos públicos</t>
  </si>
  <si>
    <t>Transf. y subv. de capital de fundaciones</t>
  </si>
  <si>
    <t>.01 Subvenciones de capital de fundaciones</t>
  </si>
  <si>
    <t>.00 Derechos de matrícula títulos propios</t>
  </si>
  <si>
    <t>.01 Matrícula de másters propios</t>
  </si>
  <si>
    <t>.02 Matrícula en cursos y seminarios</t>
  </si>
  <si>
    <t>.03 Ing. expedición títulos propios</t>
  </si>
  <si>
    <t>Otros precios públicos en cursos y seminarios</t>
  </si>
  <si>
    <t>.00 Otros precios públicos en cursos y seminarios</t>
  </si>
  <si>
    <t>.08 Cánones fundaciones</t>
  </si>
  <si>
    <t>.90 Fianzas por alquiler de taquillas</t>
  </si>
  <si>
    <t>.00 Transferencias corrientes de otros Organismos Públicos</t>
  </si>
  <si>
    <t>.10 Transferencias corrientes financiar matrícula másters</t>
  </si>
  <si>
    <t>.10 Cánones Fundación Universidad Empresa</t>
  </si>
  <si>
    <t xml:space="preserve">.11 Cánones por Prácticas en Empresas </t>
  </si>
  <si>
    <t>329 Otros ingresos procedentes prestaciones de servicio</t>
  </si>
  <si>
    <t>De Otros Organismos Públicos</t>
  </si>
  <si>
    <t xml:space="preserve">.01 Subvenciones corrientes de OO.PP. para investigación </t>
  </si>
  <si>
    <t>Trans. y Subv. Corrientes de OO. PP. para investigación</t>
  </si>
  <si>
    <t>Maquinaria, instalaciones y utillaje</t>
  </si>
  <si>
    <t>.00 Maquinaria</t>
  </si>
  <si>
    <t>De la Seguridad Social</t>
  </si>
  <si>
    <t>Transferencias y Subvenciones de capital seguridad social</t>
  </si>
  <si>
    <t>.01 Subvenciones de capital seguridad social</t>
  </si>
  <si>
    <t>De Entidades Públicas Empresariales o Agencias Estatales</t>
  </si>
  <si>
    <t>Transferencias y Subvenciones de capital de Ent. Públ. ó AA. EE.</t>
  </si>
  <si>
    <t>.01 Transferencias de capital de Ent. Públ. ó AA. EE.</t>
  </si>
  <si>
    <t>799 Otras transferencias y subvenciones de capital del Exterior</t>
  </si>
  <si>
    <t>830 A corto plazo</t>
  </si>
  <si>
    <t>.01 Subvenciones  corrientes de otros Org. Aut. y Col. Prof.</t>
  </si>
  <si>
    <t xml:space="preserve"> Transferencias y subvenciones corrientes Comunidad Madrid</t>
  </si>
  <si>
    <t>Dividendos y participaciones en beneficios empresas privadas</t>
  </si>
  <si>
    <t>Transferencias y subvenc. del Depart. a que está adscrito</t>
  </si>
  <si>
    <t>Transferencias y subvenc. de otros Ministerios para investig.</t>
  </si>
  <si>
    <t>Transferencias y subvenc. de capital Comunidad de Madrid</t>
  </si>
  <si>
    <t>750 Transf. y subvenc. de capital de la Comunidad de Madrid</t>
  </si>
  <si>
    <t xml:space="preserve">Transf. y subv. de capital para investigación empresas privadas </t>
  </si>
  <si>
    <t>.01 Subvenciones de capital de familias e instituc. sin fines lucro</t>
  </si>
  <si>
    <t>Transf. y subv. capital Fondo Europeo Desarrollo Regional</t>
  </si>
  <si>
    <t>.00 Transferencias capital Fondo Europeo Desarrollo Regional</t>
  </si>
  <si>
    <t>.01 Subvenciones capital Fondo Europeo Desarrollo Regional</t>
  </si>
  <si>
    <t xml:space="preserve">Cuadro 9. Comparación  derechos reconocidos, ejercicios 2013-2012       </t>
  </si>
  <si>
    <t>2013-2012</t>
  </si>
  <si>
    <t>.00 Transferencias Corrientes de OO.PP.para investigación</t>
  </si>
  <si>
    <t>Otras transferencias y subvenciones de capital de la UE</t>
  </si>
  <si>
    <t>.01 Otras subvenciones de capital de la UE</t>
  </si>
  <si>
    <t>.02 Programa Marco 2000 a 2006</t>
  </si>
  <si>
    <t>.03 Programa Marco 2007 a 2013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</si>
</sst>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_-* #,##0.0\ _€_-;\-* #,##0.0\ _€_-;_-* &quot;-&quot;\ _€_-;_-@_-"/>
    <numFmt numFmtId="176" formatCode="_-* #,##0.00\ _€_-;\-* #,##0.00\ _€_-;_-* &quot;-&quot;\ _€_-;_-@_-"/>
    <numFmt numFmtId="177" formatCode="_-* #,##0.000\ _€_-;\-* #,##0.000\ _€_-;_-* &quot;-&quot;\ _€_-;_-@_-"/>
    <numFmt numFmtId="178" formatCode="_-* #,##0.0000\ _€_-;\-* #,##0.0000\ _€_-;_-* &quot;-&quot;\ _€_-;_-@_-"/>
    <numFmt numFmtId="179" formatCode="[$-C0A]dddd\,\ dd&quot; de &quot;mmmm&quot; de &quot;yyyy"/>
    <numFmt numFmtId="180" formatCode="00000"/>
    <numFmt numFmtId="181" formatCode="#,##0.00_ ;\-#,##0.00\ 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0" borderId="12" xfId="0" applyFont="1" applyBorder="1" applyAlignment="1">
      <alignment/>
    </xf>
    <xf numFmtId="4" fontId="21" fillId="0" borderId="12" xfId="0" applyNumberFormat="1" applyFont="1" applyBorder="1" applyAlignment="1">
      <alignment/>
    </xf>
    <xf numFmtId="4" fontId="22" fillId="0" borderId="12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horizontal="right" vertical="center"/>
    </xf>
    <xf numFmtId="10" fontId="21" fillId="0" borderId="12" xfId="0" applyNumberFormat="1" applyFont="1" applyBorder="1" applyAlignment="1">
      <alignment horizontal="right" vertical="center"/>
    </xf>
    <xf numFmtId="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0" fontId="20" fillId="0" borderId="12" xfId="0" applyFont="1" applyBorder="1" applyAlignment="1">
      <alignment/>
    </xf>
    <xf numFmtId="4" fontId="20" fillId="0" borderId="12" xfId="0" applyNumberFormat="1" applyFont="1" applyBorder="1" applyAlignment="1">
      <alignment/>
    </xf>
    <xf numFmtId="4" fontId="23" fillId="0" borderId="12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horizontal="right" vertical="center"/>
    </xf>
    <xf numFmtId="4" fontId="20" fillId="0" borderId="12" xfId="0" applyNumberFormat="1" applyFont="1" applyBorder="1" applyAlignment="1">
      <alignment horizontal="right"/>
    </xf>
    <xf numFmtId="4" fontId="21" fillId="0" borderId="12" xfId="0" applyNumberFormat="1" applyFont="1" applyBorder="1" applyAlignment="1">
      <alignment horizontal="right"/>
    </xf>
    <xf numFmtId="4" fontId="20" fillId="0" borderId="12" xfId="49" applyNumberFormat="1" applyFont="1" applyBorder="1" applyAlignment="1">
      <alignment horizontal="right"/>
    </xf>
    <xf numFmtId="0" fontId="20" fillId="0" borderId="12" xfId="0" applyFont="1" applyFill="1" applyBorder="1" applyAlignment="1">
      <alignment/>
    </xf>
    <xf numFmtId="4" fontId="20" fillId="0" borderId="12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4" fontId="20" fillId="0" borderId="10" xfId="0" applyNumberFormat="1" applyFont="1" applyBorder="1" applyAlignment="1">
      <alignment horizontal="right"/>
    </xf>
    <xf numFmtId="0" fontId="20" fillId="0" borderId="11" xfId="0" applyFont="1" applyBorder="1" applyAlignment="1">
      <alignment/>
    </xf>
    <xf numFmtId="4" fontId="20" fillId="0" borderId="13" xfId="0" applyNumberFormat="1" applyFont="1" applyBorder="1" applyAlignment="1">
      <alignment/>
    </xf>
    <xf numFmtId="4" fontId="23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4" fontId="21" fillId="0" borderId="13" xfId="0" applyNumberFormat="1" applyFont="1" applyBorder="1" applyAlignment="1">
      <alignment/>
    </xf>
    <xf numFmtId="4" fontId="22" fillId="0" borderId="10" xfId="0" applyNumberFormat="1" applyFont="1" applyBorder="1" applyAlignment="1">
      <alignment vertical="center"/>
    </xf>
    <xf numFmtId="4" fontId="21" fillId="0" borderId="10" xfId="0" applyNumberFormat="1" applyFont="1" applyBorder="1" applyAlignment="1">
      <alignment horizontal="right"/>
    </xf>
    <xf numFmtId="10" fontId="21" fillId="0" borderId="10" xfId="54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4" fontId="20" fillId="0" borderId="10" xfId="0" applyNumberFormat="1" applyFont="1" applyBorder="1" applyAlignment="1">
      <alignment/>
    </xf>
    <xf numFmtId="0" fontId="21" fillId="0" borderId="12" xfId="0" applyFont="1" applyFill="1" applyBorder="1" applyAlignment="1">
      <alignment/>
    </xf>
    <xf numFmtId="4" fontId="21" fillId="0" borderId="12" xfId="0" applyNumberFormat="1" applyFont="1" applyFill="1" applyBorder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12" xfId="0" applyFont="1" applyBorder="1" applyAlignment="1">
      <alignment horizontal="right"/>
    </xf>
    <xf numFmtId="0" fontId="21" fillId="0" borderId="12" xfId="0" applyFont="1" applyBorder="1" applyAlignment="1">
      <alignment horizontal="left"/>
    </xf>
    <xf numFmtId="10" fontId="21" fillId="0" borderId="12" xfId="54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/>
    </xf>
    <xf numFmtId="4" fontId="21" fillId="0" borderId="12" xfId="49" applyNumberFormat="1" applyFont="1" applyBorder="1" applyAlignment="1">
      <alignment horizontal="right"/>
    </xf>
    <xf numFmtId="0" fontId="21" fillId="33" borderId="12" xfId="0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4" fontId="21" fillId="33" borderId="12" xfId="0" applyNumberFormat="1" applyFont="1" applyFill="1" applyBorder="1" applyAlignment="1">
      <alignment horizontal="center" vertical="center"/>
    </xf>
    <xf numFmtId="4" fontId="21" fillId="33" borderId="12" xfId="49" applyNumberFormat="1" applyFont="1" applyFill="1" applyBorder="1" applyAlignment="1">
      <alignment horizontal="right" vertical="center"/>
    </xf>
    <xf numFmtId="4" fontId="21" fillId="33" borderId="12" xfId="0" applyNumberFormat="1" applyFont="1" applyFill="1" applyBorder="1" applyAlignment="1">
      <alignment horizontal="right" vertical="center"/>
    </xf>
    <xf numFmtId="10" fontId="21" fillId="33" borderId="12" xfId="54" applyNumberFormat="1" applyFont="1" applyFill="1" applyBorder="1" applyAlignment="1">
      <alignment vertical="center"/>
    </xf>
    <xf numFmtId="176" fontId="20" fillId="0" borderId="0" xfId="49" applyNumberFormat="1" applyFont="1" applyAlignment="1">
      <alignment horizontal="right"/>
    </xf>
    <xf numFmtId="4" fontId="20" fillId="0" borderId="0" xfId="0" applyNumberFormat="1" applyFont="1" applyAlignment="1">
      <alignment horizontal="right"/>
    </xf>
    <xf numFmtId="0" fontId="21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1" fontId="21" fillId="33" borderId="10" xfId="0" applyNumberFormat="1" applyFont="1" applyFill="1" applyBorder="1" applyAlignment="1">
      <alignment horizontal="center" vertical="center"/>
    </xf>
    <xf numFmtId="1" fontId="21" fillId="33" borderId="11" xfId="0" applyNumberFormat="1" applyFont="1" applyFill="1" applyBorder="1" applyAlignment="1">
      <alignment horizontal="center" vertical="center"/>
    </xf>
    <xf numFmtId="1" fontId="21" fillId="33" borderId="10" xfId="49" applyNumberFormat="1" applyFont="1" applyFill="1" applyBorder="1" applyAlignment="1">
      <alignment horizontal="center" vertical="center"/>
    </xf>
    <xf numFmtId="1" fontId="21" fillId="33" borderId="11" xfId="49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9"/>
  <sheetViews>
    <sheetView showGridLines="0" tabSelected="1" zoomScale="110" zoomScaleNormal="110" zoomScalePageLayoutView="0" workbookViewId="0" topLeftCell="A226">
      <selection activeCell="F243" sqref="F243"/>
    </sheetView>
  </sheetViews>
  <sheetFormatPr defaultColWidth="11.421875" defaultRowHeight="12.75"/>
  <cols>
    <col min="1" max="1" width="5.00390625" style="1" customWidth="1"/>
    <col min="2" max="2" width="46.28125" style="1" customWidth="1"/>
    <col min="3" max="3" width="13.8515625" style="11" customWidth="1"/>
    <col min="4" max="4" width="14.00390625" style="54" customWidth="1"/>
    <col min="5" max="5" width="13.8515625" style="57" bestFit="1" customWidth="1"/>
    <col min="6" max="6" width="8.28125" style="56" customWidth="1"/>
    <col min="7" max="7" width="11.7109375" style="1" bestFit="1" customWidth="1"/>
    <col min="8" max="16384" width="11.421875" style="1" customWidth="1"/>
  </cols>
  <sheetData>
    <row r="1" spans="1:6" s="58" customFormat="1" ht="21" customHeight="1">
      <c r="A1" s="65" t="s">
        <v>226</v>
      </c>
      <c r="B1" s="65"/>
      <c r="C1" s="65"/>
      <c r="D1" s="65"/>
      <c r="E1" s="65"/>
      <c r="F1" s="65"/>
    </row>
    <row r="2" spans="1:6" ht="12" customHeight="1">
      <c r="A2" s="2"/>
      <c r="B2" s="59" t="s">
        <v>0</v>
      </c>
      <c r="C2" s="61">
        <v>2013</v>
      </c>
      <c r="D2" s="63">
        <v>2012</v>
      </c>
      <c r="E2" s="3" t="s">
        <v>227</v>
      </c>
      <c r="F2" s="59" t="s">
        <v>41</v>
      </c>
    </row>
    <row r="3" spans="1:6" ht="10.5" customHeight="1">
      <c r="A3" s="4"/>
      <c r="B3" s="60"/>
      <c r="C3" s="62"/>
      <c r="D3" s="64"/>
      <c r="E3" s="5" t="s">
        <v>1</v>
      </c>
      <c r="F3" s="60"/>
    </row>
    <row r="4" spans="1:8" ht="11.25" customHeight="1">
      <c r="A4" s="6">
        <v>3</v>
      </c>
      <c r="B4" s="6" t="s">
        <v>96</v>
      </c>
      <c r="C4" s="7">
        <f>C5+C29+C46+C52+C54</f>
        <v>92151978.96</v>
      </c>
      <c r="D4" s="8">
        <f>SUM(D5+D29+D46+D52+D54)</f>
        <v>81960969.47</v>
      </c>
      <c r="E4" s="9">
        <f>C4-D4</f>
        <v>10191009.489999995</v>
      </c>
      <c r="F4" s="10">
        <f>E4/D4</f>
        <v>0.12433978704620116</v>
      </c>
      <c r="H4" s="11"/>
    </row>
    <row r="5" spans="1:8" s="12" customFormat="1" ht="11.25">
      <c r="A5" s="6">
        <v>31</v>
      </c>
      <c r="B5" s="6" t="s">
        <v>2</v>
      </c>
      <c r="C5" s="7">
        <f>C6+C16+C19+C24+C26</f>
        <v>68237331.53</v>
      </c>
      <c r="D5" s="8">
        <f>SUM(D6+D16+D19+D24+D26)</f>
        <v>57736778.43</v>
      </c>
      <c r="E5" s="9">
        <f>C5-D5</f>
        <v>10500553.100000001</v>
      </c>
      <c r="F5" s="10">
        <f>E5/D5</f>
        <v>0.18186939738473387</v>
      </c>
      <c r="H5" s="13"/>
    </row>
    <row r="6" spans="1:7" ht="11.25">
      <c r="A6" s="14">
        <v>310</v>
      </c>
      <c r="B6" s="14" t="s">
        <v>42</v>
      </c>
      <c r="C6" s="15">
        <f>SUM(C7:C15)</f>
        <v>66438482.41</v>
      </c>
      <c r="D6" s="16">
        <f>SUM(D7:D15)</f>
        <v>52404608.24</v>
      </c>
      <c r="E6" s="17"/>
      <c r="F6" s="10"/>
      <c r="G6" s="11"/>
    </row>
    <row r="7" spans="1:6" ht="11.25">
      <c r="A7" s="14"/>
      <c r="B7" s="14" t="s">
        <v>53</v>
      </c>
      <c r="C7" s="15">
        <v>59141282.24</v>
      </c>
      <c r="D7" s="16">
        <v>45518358.13</v>
      </c>
      <c r="E7" s="18"/>
      <c r="F7" s="10"/>
    </row>
    <row r="8" spans="1:6" ht="11.25">
      <c r="A8" s="14"/>
      <c r="B8" s="14" t="s">
        <v>45</v>
      </c>
      <c r="C8" s="15">
        <v>932824.28</v>
      </c>
      <c r="D8" s="16">
        <v>1174201.49</v>
      </c>
      <c r="E8" s="18"/>
      <c r="F8" s="10"/>
    </row>
    <row r="9" spans="1:6" ht="11.25">
      <c r="A9" s="14"/>
      <c r="B9" s="14" t="s">
        <v>47</v>
      </c>
      <c r="C9" s="15">
        <v>784.11</v>
      </c>
      <c r="D9" s="16">
        <v>1897.57</v>
      </c>
      <c r="E9" s="18"/>
      <c r="F9" s="10"/>
    </row>
    <row r="10" spans="1:6" ht="11.25">
      <c r="A10" s="14"/>
      <c r="B10" s="14" t="s">
        <v>56</v>
      </c>
      <c r="C10" s="15">
        <v>140798.61</v>
      </c>
      <c r="D10" s="16">
        <v>125914.9</v>
      </c>
      <c r="E10" s="18"/>
      <c r="F10" s="10"/>
    </row>
    <row r="11" spans="1:6" ht="11.25">
      <c r="A11" s="14"/>
      <c r="B11" s="14" t="s">
        <v>48</v>
      </c>
      <c r="C11" s="15">
        <v>15999.21</v>
      </c>
      <c r="D11" s="16">
        <v>17288.41</v>
      </c>
      <c r="E11" s="18"/>
      <c r="F11" s="10"/>
    </row>
    <row r="12" spans="1:6" ht="11.25">
      <c r="A12" s="14"/>
      <c r="B12" s="14" t="s">
        <v>4</v>
      </c>
      <c r="C12" s="15">
        <v>819538.91</v>
      </c>
      <c r="D12" s="16">
        <v>756338.13</v>
      </c>
      <c r="E12" s="18"/>
      <c r="F12" s="10"/>
    </row>
    <row r="13" spans="1:6" ht="11.25">
      <c r="A13" s="14"/>
      <c r="B13" s="14" t="s">
        <v>52</v>
      </c>
      <c r="C13" s="15">
        <v>766496.32</v>
      </c>
      <c r="D13" s="16">
        <v>775673.21</v>
      </c>
      <c r="E13" s="18"/>
      <c r="F13" s="10"/>
    </row>
    <row r="14" spans="1:6" ht="11.25">
      <c r="A14" s="14"/>
      <c r="B14" s="14" t="s">
        <v>179</v>
      </c>
      <c r="C14" s="15">
        <v>4486412.57</v>
      </c>
      <c r="D14" s="16">
        <v>3964407.66</v>
      </c>
      <c r="E14" s="18"/>
      <c r="F14" s="10"/>
    </row>
    <row r="15" spans="1:6" ht="11.25">
      <c r="A15" s="14"/>
      <c r="B15" s="14" t="s">
        <v>3</v>
      </c>
      <c r="C15" s="15">
        <v>134346.16</v>
      </c>
      <c r="D15" s="16">
        <v>70528.74</v>
      </c>
      <c r="E15" s="18"/>
      <c r="F15" s="10"/>
    </row>
    <row r="16" spans="1:6" ht="11.25">
      <c r="A16" s="14">
        <v>311</v>
      </c>
      <c r="B16" s="14" t="s">
        <v>104</v>
      </c>
      <c r="C16" s="15">
        <f>C17+C18</f>
        <v>0</v>
      </c>
      <c r="D16" s="16">
        <f>SUM(D17:D18)</f>
        <v>0</v>
      </c>
      <c r="E16" s="18"/>
      <c r="F16" s="10"/>
    </row>
    <row r="17" spans="1:6" ht="11.25">
      <c r="A17" s="14"/>
      <c r="B17" s="14" t="s">
        <v>54</v>
      </c>
      <c r="C17" s="15">
        <v>0</v>
      </c>
      <c r="D17" s="16">
        <v>0</v>
      </c>
      <c r="E17" s="18"/>
      <c r="F17" s="10"/>
    </row>
    <row r="18" spans="1:7" ht="11.25">
      <c r="A18" s="14"/>
      <c r="B18" s="14" t="s">
        <v>103</v>
      </c>
      <c r="C18" s="15">
        <v>0</v>
      </c>
      <c r="D18" s="16">
        <v>0</v>
      </c>
      <c r="E18" s="18"/>
      <c r="F18" s="10"/>
      <c r="G18" s="11"/>
    </row>
    <row r="19" spans="1:6" ht="11.25">
      <c r="A19" s="14">
        <v>312</v>
      </c>
      <c r="B19" s="14" t="s">
        <v>49</v>
      </c>
      <c r="C19" s="15">
        <f>SUM(C20:C23)</f>
        <v>791726.3400000001</v>
      </c>
      <c r="D19" s="16">
        <f>SUM(D20:D23)</f>
        <v>5045456.430000001</v>
      </c>
      <c r="E19" s="18"/>
      <c r="F19" s="10"/>
    </row>
    <row r="20" spans="1:7" ht="11.25">
      <c r="A20" s="14"/>
      <c r="B20" s="14" t="s">
        <v>188</v>
      </c>
      <c r="C20" s="15">
        <v>686039.91</v>
      </c>
      <c r="D20" s="16">
        <v>4823482.4</v>
      </c>
      <c r="E20" s="18"/>
      <c r="F20" s="10"/>
      <c r="G20" s="11"/>
    </row>
    <row r="21" spans="1:7" ht="11.25">
      <c r="A21" s="14"/>
      <c r="B21" s="14" t="s">
        <v>189</v>
      </c>
      <c r="C21" s="15">
        <v>3814.8</v>
      </c>
      <c r="D21" s="16">
        <v>1375</v>
      </c>
      <c r="E21" s="18"/>
      <c r="F21" s="10"/>
      <c r="G21" s="11"/>
    </row>
    <row r="22" spans="1:7" ht="11.25">
      <c r="A22" s="14"/>
      <c r="B22" s="14" t="s">
        <v>190</v>
      </c>
      <c r="C22" s="15">
        <v>666.29</v>
      </c>
      <c r="D22" s="16">
        <v>67425.46</v>
      </c>
      <c r="E22" s="18"/>
      <c r="F22" s="10"/>
      <c r="G22" s="11"/>
    </row>
    <row r="23" spans="1:7" ht="11.25">
      <c r="A23" s="14"/>
      <c r="B23" s="14" t="s">
        <v>191</v>
      </c>
      <c r="C23" s="15">
        <v>101205.34</v>
      </c>
      <c r="D23" s="16">
        <v>153173.57</v>
      </c>
      <c r="E23" s="18"/>
      <c r="F23" s="10"/>
      <c r="G23" s="11"/>
    </row>
    <row r="24" spans="1:7" ht="11.25">
      <c r="A24" s="14">
        <v>314</v>
      </c>
      <c r="B24" s="14" t="s">
        <v>192</v>
      </c>
      <c r="C24" s="15">
        <f>C25</f>
        <v>977388.85</v>
      </c>
      <c r="D24" s="16">
        <f>SUM(D25)</f>
        <v>246439.35</v>
      </c>
      <c r="E24" s="18"/>
      <c r="F24" s="10"/>
      <c r="G24" s="11"/>
    </row>
    <row r="25" spans="1:7" ht="11.25">
      <c r="A25" s="14"/>
      <c r="B25" s="14" t="s">
        <v>193</v>
      </c>
      <c r="C25" s="15">
        <v>977388.85</v>
      </c>
      <c r="D25" s="16">
        <v>246439.35</v>
      </c>
      <c r="E25" s="18"/>
      <c r="F25" s="10"/>
      <c r="G25" s="11"/>
    </row>
    <row r="26" spans="1:6" ht="11.25">
      <c r="A26" s="14">
        <v>319</v>
      </c>
      <c r="B26" s="14" t="s">
        <v>5</v>
      </c>
      <c r="C26" s="15">
        <f>C27+C28</f>
        <v>29733.93</v>
      </c>
      <c r="D26" s="16">
        <f>SUM(D27:D28)</f>
        <v>40274.41</v>
      </c>
      <c r="E26" s="18"/>
      <c r="F26" s="10"/>
    </row>
    <row r="27" spans="1:6" ht="11.25">
      <c r="A27" s="14"/>
      <c r="B27" s="14" t="s">
        <v>50</v>
      </c>
      <c r="C27" s="15">
        <v>29733.93</v>
      </c>
      <c r="D27" s="16">
        <v>37765.68</v>
      </c>
      <c r="E27" s="18"/>
      <c r="F27" s="10"/>
    </row>
    <row r="28" spans="1:8" ht="11.25">
      <c r="A28" s="14"/>
      <c r="B28" s="14" t="s">
        <v>55</v>
      </c>
      <c r="C28" s="15">
        <v>0</v>
      </c>
      <c r="D28" s="16">
        <v>2508.73</v>
      </c>
      <c r="E28" s="18"/>
      <c r="F28" s="10"/>
      <c r="H28" s="11"/>
    </row>
    <row r="29" spans="1:6" s="12" customFormat="1" ht="11.25">
      <c r="A29" s="6">
        <v>32</v>
      </c>
      <c r="B29" s="6" t="s">
        <v>35</v>
      </c>
      <c r="C29" s="7">
        <f>C30+C32</f>
        <v>21746003.8</v>
      </c>
      <c r="D29" s="8">
        <f>SUM(D30+D32)</f>
        <v>23402797.509999994</v>
      </c>
      <c r="E29" s="19">
        <f>C29-D29</f>
        <v>-1656793.7099999934</v>
      </c>
      <c r="F29" s="10">
        <f>E29/D29</f>
        <v>-0.07079468637422714</v>
      </c>
    </row>
    <row r="30" spans="1:6" s="12" customFormat="1" ht="11.25">
      <c r="A30" s="14">
        <v>320</v>
      </c>
      <c r="B30" s="14" t="s">
        <v>59</v>
      </c>
      <c r="C30" s="15">
        <f>C31</f>
        <v>0</v>
      </c>
      <c r="D30" s="16">
        <f>SUM(D31)</f>
        <v>0</v>
      </c>
      <c r="E30" s="19"/>
      <c r="F30" s="10"/>
    </row>
    <row r="31" spans="1:6" s="12" customFormat="1" ht="11.25">
      <c r="A31" s="14"/>
      <c r="B31" s="14" t="s">
        <v>58</v>
      </c>
      <c r="C31" s="15">
        <v>0</v>
      </c>
      <c r="D31" s="16">
        <v>0</v>
      </c>
      <c r="E31" s="19"/>
      <c r="F31" s="10"/>
    </row>
    <row r="32" spans="1:6" ht="11.25">
      <c r="A32" s="14">
        <v>329</v>
      </c>
      <c r="B32" s="14" t="s">
        <v>35</v>
      </c>
      <c r="C32" s="15">
        <f>SUM(C33:C45)</f>
        <v>21746003.8</v>
      </c>
      <c r="D32" s="16">
        <f>SUM(D33:D45)</f>
        <v>23402797.509999994</v>
      </c>
      <c r="E32" s="18"/>
      <c r="F32" s="10"/>
    </row>
    <row r="33" spans="1:6" ht="11.25">
      <c r="A33" s="14"/>
      <c r="B33" s="14" t="s">
        <v>200</v>
      </c>
      <c r="C33" s="15">
        <v>29752.06</v>
      </c>
      <c r="D33" s="16">
        <v>14250</v>
      </c>
      <c r="E33" s="18"/>
      <c r="F33" s="10"/>
    </row>
    <row r="34" spans="1:6" ht="11.25">
      <c r="A34" s="14"/>
      <c r="B34" s="14" t="s">
        <v>57</v>
      </c>
      <c r="C34" s="15">
        <v>4563860.95</v>
      </c>
      <c r="D34" s="16">
        <v>3929108.29</v>
      </c>
      <c r="E34" s="18"/>
      <c r="F34" s="10"/>
    </row>
    <row r="35" spans="1:6" ht="11.25">
      <c r="A35" s="14"/>
      <c r="B35" s="14" t="s">
        <v>133</v>
      </c>
      <c r="C35" s="15">
        <v>13689277.59</v>
      </c>
      <c r="D35" s="16">
        <v>16385665.93</v>
      </c>
      <c r="E35" s="18"/>
      <c r="F35" s="10"/>
    </row>
    <row r="36" spans="1:6" ht="11.25">
      <c r="A36" s="14"/>
      <c r="B36" s="14" t="s">
        <v>6</v>
      </c>
      <c r="C36" s="15">
        <v>24901.85</v>
      </c>
      <c r="D36" s="16">
        <v>36414.33</v>
      </c>
      <c r="E36" s="18"/>
      <c r="F36" s="10"/>
    </row>
    <row r="37" spans="1:6" ht="11.25">
      <c r="A37" s="14"/>
      <c r="B37" s="14" t="s">
        <v>51</v>
      </c>
      <c r="C37" s="15">
        <v>77992.16</v>
      </c>
      <c r="D37" s="16">
        <v>92690.49</v>
      </c>
      <c r="E37" s="18"/>
      <c r="F37" s="10"/>
    </row>
    <row r="38" spans="1:6" ht="11.25">
      <c r="A38" s="14"/>
      <c r="B38" s="14" t="s">
        <v>60</v>
      </c>
      <c r="C38" s="15">
        <v>4942.5</v>
      </c>
      <c r="D38" s="16">
        <v>3879.75</v>
      </c>
      <c r="E38" s="18"/>
      <c r="F38" s="10"/>
    </row>
    <row r="39" spans="1:6" ht="11.25">
      <c r="A39" s="14"/>
      <c r="B39" s="14" t="s">
        <v>105</v>
      </c>
      <c r="C39" s="15">
        <v>581102.71</v>
      </c>
      <c r="D39" s="16">
        <v>552003.79</v>
      </c>
      <c r="E39" s="18"/>
      <c r="F39" s="10"/>
    </row>
    <row r="40" spans="1:6" ht="11.25">
      <c r="A40" s="14"/>
      <c r="B40" s="14" t="s">
        <v>106</v>
      </c>
      <c r="C40" s="15">
        <v>1621.9</v>
      </c>
      <c r="D40" s="16">
        <v>0</v>
      </c>
      <c r="E40" s="18"/>
      <c r="F40" s="10"/>
    </row>
    <row r="41" spans="1:6" ht="11.25">
      <c r="A41" s="14"/>
      <c r="B41" s="14" t="s">
        <v>107</v>
      </c>
      <c r="C41" s="15">
        <v>30093.29</v>
      </c>
      <c r="D41" s="16">
        <v>15800.04</v>
      </c>
      <c r="E41" s="18"/>
      <c r="F41" s="10"/>
    </row>
    <row r="42" spans="1:6" ht="11.25">
      <c r="A42" s="14"/>
      <c r="B42" s="14" t="s">
        <v>194</v>
      </c>
      <c r="C42" s="15">
        <v>2080078.48</v>
      </c>
      <c r="D42" s="16">
        <v>2152995.5</v>
      </c>
      <c r="E42" s="18"/>
      <c r="F42" s="10"/>
    </row>
    <row r="43" spans="1:6" ht="11.25">
      <c r="A43" s="14"/>
      <c r="B43" s="14" t="s">
        <v>198</v>
      </c>
      <c r="C43" s="15">
        <v>21413.95</v>
      </c>
      <c r="D43" s="16">
        <v>104111.52</v>
      </c>
      <c r="E43" s="18"/>
      <c r="F43" s="10"/>
    </row>
    <row r="44" spans="1:6" ht="11.25">
      <c r="A44" s="14"/>
      <c r="B44" s="14" t="s">
        <v>199</v>
      </c>
      <c r="C44" s="15">
        <v>476401.3</v>
      </c>
      <c r="D44" s="16">
        <v>65191.39</v>
      </c>
      <c r="E44" s="18"/>
      <c r="F44" s="10"/>
    </row>
    <row r="45" spans="1:6" ht="11.25">
      <c r="A45" s="14"/>
      <c r="B45" s="14" t="s">
        <v>61</v>
      </c>
      <c r="C45" s="15">
        <v>164565.06</v>
      </c>
      <c r="D45" s="16">
        <v>50686.48</v>
      </c>
      <c r="E45" s="18"/>
      <c r="F45" s="10"/>
    </row>
    <row r="46" spans="1:6" s="12" customFormat="1" ht="11.25">
      <c r="A46" s="6">
        <v>33</v>
      </c>
      <c r="B46" s="6" t="s">
        <v>15</v>
      </c>
      <c r="C46" s="7">
        <f>C47+C48+C49+C50+C51</f>
        <v>254874.41</v>
      </c>
      <c r="D46" s="8">
        <f>SUM(D47:D51)</f>
        <v>239719.97</v>
      </c>
      <c r="E46" s="19">
        <f>C46-D46</f>
        <v>15154.440000000002</v>
      </c>
      <c r="F46" s="10">
        <f>E46/D46</f>
        <v>0.06321726137376041</v>
      </c>
    </row>
    <row r="47" spans="1:6" ht="11.25">
      <c r="A47" s="14">
        <v>330</v>
      </c>
      <c r="B47" s="14" t="s">
        <v>7</v>
      </c>
      <c r="C47" s="15">
        <v>212946.2</v>
      </c>
      <c r="D47" s="16">
        <v>192444.56</v>
      </c>
      <c r="E47" s="19"/>
      <c r="F47" s="10"/>
    </row>
    <row r="48" spans="1:6" ht="11.25">
      <c r="A48" s="14">
        <v>332</v>
      </c>
      <c r="B48" s="14" t="s">
        <v>8</v>
      </c>
      <c r="C48" s="15">
        <v>36123.18</v>
      </c>
      <c r="D48" s="16">
        <v>43666.72</v>
      </c>
      <c r="E48" s="19"/>
      <c r="F48" s="10"/>
    </row>
    <row r="49" spans="1:6" ht="11.25">
      <c r="A49" s="14">
        <v>335</v>
      </c>
      <c r="B49" s="14" t="s">
        <v>9</v>
      </c>
      <c r="C49" s="15">
        <v>5036.9</v>
      </c>
      <c r="D49" s="16">
        <v>0</v>
      </c>
      <c r="E49" s="19"/>
      <c r="F49" s="10"/>
    </row>
    <row r="50" spans="1:6" ht="11.25">
      <c r="A50" s="14">
        <v>336</v>
      </c>
      <c r="B50" s="14" t="s">
        <v>108</v>
      </c>
      <c r="C50" s="15">
        <v>710.28</v>
      </c>
      <c r="D50" s="16">
        <v>3549.37</v>
      </c>
      <c r="E50" s="19"/>
      <c r="F50" s="10"/>
    </row>
    <row r="51" spans="1:6" ht="11.25">
      <c r="A51" s="14">
        <v>339</v>
      </c>
      <c r="B51" s="14" t="s">
        <v>10</v>
      </c>
      <c r="C51" s="15">
        <v>57.85</v>
      </c>
      <c r="D51" s="20">
        <v>59.32</v>
      </c>
      <c r="E51" s="19"/>
      <c r="F51" s="10"/>
    </row>
    <row r="52" spans="1:6" s="12" customFormat="1" ht="11.25">
      <c r="A52" s="6">
        <v>38</v>
      </c>
      <c r="B52" s="6" t="s">
        <v>16</v>
      </c>
      <c r="C52" s="7">
        <f>C53</f>
        <v>1437737.42</v>
      </c>
      <c r="D52" s="8">
        <f>SUM(D53)</f>
        <v>463696.61</v>
      </c>
      <c r="E52" s="19">
        <f>C52-D52</f>
        <v>974040.8099999999</v>
      </c>
      <c r="F52" s="10">
        <f>E52/D52</f>
        <v>2.100599376820978</v>
      </c>
    </row>
    <row r="53" spans="1:6" ht="11.25">
      <c r="A53" s="14">
        <v>380</v>
      </c>
      <c r="B53" s="14" t="s">
        <v>62</v>
      </c>
      <c r="C53" s="15">
        <v>1437737.42</v>
      </c>
      <c r="D53" s="16">
        <v>463696.61</v>
      </c>
      <c r="E53" s="19"/>
      <c r="F53" s="10"/>
    </row>
    <row r="54" spans="1:6" s="12" customFormat="1" ht="11.25">
      <c r="A54" s="6">
        <v>39</v>
      </c>
      <c r="B54" s="6" t="s">
        <v>17</v>
      </c>
      <c r="C54" s="7">
        <f>C55+C59</f>
        <v>476031.79999999993</v>
      </c>
      <c r="D54" s="8">
        <f>SUM(D55+D59)</f>
        <v>117976.94999999998</v>
      </c>
      <c r="E54" s="19">
        <f>C54-D54</f>
        <v>358054.85</v>
      </c>
      <c r="F54" s="10">
        <f>E54/D54</f>
        <v>3.0349559808081157</v>
      </c>
    </row>
    <row r="55" spans="1:6" ht="11.25">
      <c r="A55" s="14">
        <v>391</v>
      </c>
      <c r="B55" s="14" t="s">
        <v>97</v>
      </c>
      <c r="C55" s="15">
        <f>SUM(C56:C58)</f>
        <v>78935.65</v>
      </c>
      <c r="D55" s="16">
        <f>SUM(D56:D58)</f>
        <v>77279.01999999999</v>
      </c>
      <c r="E55" s="18"/>
      <c r="F55" s="10"/>
    </row>
    <row r="56" spans="1:6" ht="11.25">
      <c r="A56" s="14"/>
      <c r="B56" s="14" t="s">
        <v>63</v>
      </c>
      <c r="C56" s="15">
        <f>11674.43+44235.27</f>
        <v>55909.7</v>
      </c>
      <c r="D56" s="16">
        <v>40983.06</v>
      </c>
      <c r="E56" s="18"/>
      <c r="F56" s="10"/>
    </row>
    <row r="57" spans="1:6" ht="11.25">
      <c r="A57" s="14"/>
      <c r="B57" s="14" t="s">
        <v>109</v>
      </c>
      <c r="C57" s="15">
        <v>21073.23</v>
      </c>
      <c r="D57" s="16">
        <v>36295.96</v>
      </c>
      <c r="E57" s="18"/>
      <c r="F57" s="10"/>
    </row>
    <row r="58" spans="1:6" ht="11.25">
      <c r="A58" s="14"/>
      <c r="B58" s="14" t="s">
        <v>110</v>
      </c>
      <c r="C58" s="15">
        <v>1952.72</v>
      </c>
      <c r="D58" s="16">
        <v>0</v>
      </c>
      <c r="E58" s="18"/>
      <c r="F58" s="10"/>
    </row>
    <row r="59" spans="1:6" ht="11.25">
      <c r="A59" s="14">
        <v>399</v>
      </c>
      <c r="B59" s="14" t="s">
        <v>11</v>
      </c>
      <c r="C59" s="15">
        <f>SUM(C60:C63)</f>
        <v>397096.14999999997</v>
      </c>
      <c r="D59" s="16">
        <f>SUM(D60:D63)</f>
        <v>40697.93</v>
      </c>
      <c r="E59" s="18"/>
      <c r="F59" s="10"/>
    </row>
    <row r="60" spans="1:6" ht="11.25">
      <c r="A60" s="14"/>
      <c r="B60" s="21" t="s">
        <v>64</v>
      </c>
      <c r="C60" s="22">
        <v>409.6</v>
      </c>
      <c r="D60" s="16">
        <v>1414.52</v>
      </c>
      <c r="E60" s="18"/>
      <c r="F60" s="10"/>
    </row>
    <row r="61" spans="1:6" ht="11.25">
      <c r="A61" s="14"/>
      <c r="B61" s="14" t="s">
        <v>12</v>
      </c>
      <c r="C61" s="15">
        <v>0</v>
      </c>
      <c r="D61" s="16">
        <v>0</v>
      </c>
      <c r="E61" s="18"/>
      <c r="F61" s="10"/>
    </row>
    <row r="62" spans="1:6" ht="11.25">
      <c r="A62" s="14"/>
      <c r="B62" s="14" t="s">
        <v>195</v>
      </c>
      <c r="C62" s="15">
        <v>618</v>
      </c>
      <c r="D62" s="16">
        <v>642</v>
      </c>
      <c r="E62" s="18"/>
      <c r="F62" s="10"/>
    </row>
    <row r="63" spans="1:6" ht="11.25">
      <c r="A63" s="14"/>
      <c r="B63" s="14" t="s">
        <v>36</v>
      </c>
      <c r="C63" s="15">
        <v>396068.55</v>
      </c>
      <c r="D63" s="16">
        <v>38641.41</v>
      </c>
      <c r="E63" s="18"/>
      <c r="F63" s="10"/>
    </row>
    <row r="64" spans="1:7" s="12" customFormat="1" ht="11.25">
      <c r="A64" s="6">
        <v>4</v>
      </c>
      <c r="B64" s="6" t="s">
        <v>71</v>
      </c>
      <c r="C64" s="7">
        <f>C65+C72+C80+C84+C94+C104+C106+C110+C117</f>
        <v>183398083.92</v>
      </c>
      <c r="D64" s="8">
        <f>SUM(D65+D72+D84+D94+D104+D106+D110+D117+D80)</f>
        <v>203962718.04000002</v>
      </c>
      <c r="E64" s="19">
        <f>C64-D64</f>
        <v>-20564634.120000035</v>
      </c>
      <c r="F64" s="10">
        <f>E64/D64</f>
        <v>-0.10082545632661659</v>
      </c>
      <c r="G64" s="13"/>
    </row>
    <row r="65" spans="1:7" s="12" customFormat="1" ht="11.25">
      <c r="A65" s="6">
        <v>40</v>
      </c>
      <c r="B65" s="6" t="s">
        <v>13</v>
      </c>
      <c r="C65" s="7">
        <f>C66</f>
        <v>25528.27</v>
      </c>
      <c r="D65" s="8">
        <f>SUM(D66)</f>
        <v>1868478.38</v>
      </c>
      <c r="E65" s="19">
        <f>C65-D65</f>
        <v>-1842950.1099999999</v>
      </c>
      <c r="F65" s="10">
        <f>E65/D65</f>
        <v>-0.9863374014528336</v>
      </c>
      <c r="G65" s="13"/>
    </row>
    <row r="66" spans="1:6" ht="11.25">
      <c r="A66" s="14">
        <v>400</v>
      </c>
      <c r="B66" s="14" t="s">
        <v>72</v>
      </c>
      <c r="C66" s="15">
        <f>SUM(C67:C71)</f>
        <v>25528.27</v>
      </c>
      <c r="D66" s="16">
        <f>SUM(D67:D71)</f>
        <v>1868478.38</v>
      </c>
      <c r="E66" s="19"/>
      <c r="F66" s="10"/>
    </row>
    <row r="67" spans="1:6" ht="11.25">
      <c r="A67" s="14"/>
      <c r="B67" s="14" t="s">
        <v>111</v>
      </c>
      <c r="C67" s="15">
        <v>0</v>
      </c>
      <c r="D67" s="16">
        <v>0</v>
      </c>
      <c r="E67" s="19"/>
      <c r="F67" s="10"/>
    </row>
    <row r="68" spans="1:6" ht="11.25">
      <c r="A68" s="14"/>
      <c r="B68" s="14" t="s">
        <v>73</v>
      </c>
      <c r="C68" s="15">
        <v>0</v>
      </c>
      <c r="D68" s="16">
        <v>0</v>
      </c>
      <c r="E68" s="19"/>
      <c r="F68" s="10"/>
    </row>
    <row r="69" spans="1:6" ht="11.25">
      <c r="A69" s="14"/>
      <c r="B69" s="14" t="s">
        <v>134</v>
      </c>
      <c r="C69" s="15">
        <v>19128.5</v>
      </c>
      <c r="D69" s="16">
        <v>1520619</v>
      </c>
      <c r="E69" s="19"/>
      <c r="F69" s="10"/>
    </row>
    <row r="70" spans="1:6" ht="11.25">
      <c r="A70" s="14"/>
      <c r="B70" s="14" t="s">
        <v>74</v>
      </c>
      <c r="C70" s="15">
        <v>6399.77</v>
      </c>
      <c r="D70" s="16">
        <v>347859.38</v>
      </c>
      <c r="E70" s="19"/>
      <c r="F70" s="10"/>
    </row>
    <row r="71" spans="1:6" ht="11.25">
      <c r="A71" s="14"/>
      <c r="B71" s="14" t="s">
        <v>173</v>
      </c>
      <c r="C71" s="15">
        <v>0</v>
      </c>
      <c r="D71" s="16">
        <v>0</v>
      </c>
      <c r="E71" s="19"/>
      <c r="F71" s="10"/>
    </row>
    <row r="72" spans="1:6" s="12" customFormat="1" ht="11.25">
      <c r="A72" s="6">
        <v>41</v>
      </c>
      <c r="B72" s="6" t="s">
        <v>135</v>
      </c>
      <c r="C72" s="7">
        <f>C73</f>
        <v>1271074.82</v>
      </c>
      <c r="D72" s="8">
        <f>SUM(D73)</f>
        <v>2186905.23</v>
      </c>
      <c r="E72" s="19">
        <f>C72-D72</f>
        <v>-915830.4099999999</v>
      </c>
      <c r="F72" s="10">
        <f>E72/D72</f>
        <v>-0.4187791941948943</v>
      </c>
    </row>
    <row r="73" spans="1:6" ht="11.25">
      <c r="A73" s="14">
        <v>410</v>
      </c>
      <c r="B73" s="14" t="s">
        <v>65</v>
      </c>
      <c r="C73" s="15">
        <f>C74+C75+C76+C77</f>
        <v>1271074.82</v>
      </c>
      <c r="D73" s="16">
        <f>SUM(D74:D77)</f>
        <v>2186905.23</v>
      </c>
      <c r="E73" s="18"/>
      <c r="F73" s="10"/>
    </row>
    <row r="74" spans="1:6" ht="11.25">
      <c r="A74" s="14"/>
      <c r="B74" s="14" t="s">
        <v>66</v>
      </c>
      <c r="C74" s="15">
        <v>0</v>
      </c>
      <c r="D74" s="16">
        <v>0</v>
      </c>
      <c r="E74" s="18"/>
      <c r="F74" s="10"/>
    </row>
    <row r="75" spans="1:6" ht="11.25">
      <c r="A75" s="14"/>
      <c r="B75" s="14" t="s">
        <v>70</v>
      </c>
      <c r="C75" s="15">
        <v>-120134.18</v>
      </c>
      <c r="D75" s="16">
        <v>461634.23</v>
      </c>
      <c r="E75" s="18"/>
      <c r="F75" s="10"/>
    </row>
    <row r="76" spans="1:6" ht="11.25">
      <c r="A76" s="23"/>
      <c r="B76" s="14" t="s">
        <v>117</v>
      </c>
      <c r="C76" s="15">
        <v>1391209</v>
      </c>
      <c r="D76" s="16">
        <v>1725271</v>
      </c>
      <c r="E76" s="24"/>
      <c r="F76" s="10"/>
    </row>
    <row r="77" spans="1:6" ht="11.25">
      <c r="A77" s="23"/>
      <c r="B77" s="25" t="s">
        <v>180</v>
      </c>
      <c r="C77" s="26">
        <v>0</v>
      </c>
      <c r="D77" s="27">
        <v>0</v>
      </c>
      <c r="E77" s="24"/>
      <c r="F77" s="10"/>
    </row>
    <row r="78" spans="1:6" ht="12" customHeight="1">
      <c r="A78" s="2"/>
      <c r="B78" s="59" t="s">
        <v>0</v>
      </c>
      <c r="C78" s="61">
        <v>2013</v>
      </c>
      <c r="D78" s="63">
        <v>2012</v>
      </c>
      <c r="E78" s="3" t="s">
        <v>227</v>
      </c>
      <c r="F78" s="59" t="s">
        <v>41</v>
      </c>
    </row>
    <row r="79" spans="1:6" ht="10.5" customHeight="1">
      <c r="A79" s="4"/>
      <c r="B79" s="60"/>
      <c r="C79" s="62"/>
      <c r="D79" s="64"/>
      <c r="E79" s="5" t="s">
        <v>1</v>
      </c>
      <c r="F79" s="60"/>
    </row>
    <row r="80" spans="1:6" ht="11.25">
      <c r="A80" s="28">
        <v>43</v>
      </c>
      <c r="B80" s="29" t="s">
        <v>201</v>
      </c>
      <c r="C80" s="30">
        <f>C81</f>
        <v>450000</v>
      </c>
      <c r="D80" s="31">
        <f>SUM(D81)</f>
        <v>450000</v>
      </c>
      <c r="E80" s="32">
        <f>C80-D80</f>
        <v>0</v>
      </c>
      <c r="F80" s="33">
        <f>E80/D80</f>
        <v>0</v>
      </c>
    </row>
    <row r="81" spans="1:6" ht="11.25">
      <c r="A81" s="23">
        <v>431</v>
      </c>
      <c r="B81" s="25" t="s">
        <v>203</v>
      </c>
      <c r="C81" s="15">
        <f>C82+C83</f>
        <v>450000</v>
      </c>
      <c r="D81" s="27">
        <f>SUM(D83)</f>
        <v>450000</v>
      </c>
      <c r="E81" s="32"/>
      <c r="F81" s="33"/>
    </row>
    <row r="82" spans="1:6" ht="11.25">
      <c r="A82" s="23"/>
      <c r="B82" s="25" t="s">
        <v>228</v>
      </c>
      <c r="C82" s="26">
        <v>0</v>
      </c>
      <c r="D82" s="27">
        <v>0</v>
      </c>
      <c r="E82" s="32"/>
      <c r="F82" s="33"/>
    </row>
    <row r="83" spans="1:6" ht="11.25">
      <c r="A83" s="23"/>
      <c r="B83" s="25" t="s">
        <v>202</v>
      </c>
      <c r="C83" s="15">
        <v>450000</v>
      </c>
      <c r="D83" s="27">
        <v>450000</v>
      </c>
      <c r="E83" s="32"/>
      <c r="F83" s="33"/>
    </row>
    <row r="84" spans="1:6" ht="11.25">
      <c r="A84" s="34">
        <v>44</v>
      </c>
      <c r="B84" s="29" t="s">
        <v>136</v>
      </c>
      <c r="C84" s="7">
        <f>C85+C86+C88+C91</f>
        <v>0</v>
      </c>
      <c r="D84" s="31">
        <f>SUM(D85+D86+D88+D91)</f>
        <v>3474</v>
      </c>
      <c r="E84" s="32">
        <f>C84-D84</f>
        <v>-3474</v>
      </c>
      <c r="F84" s="33">
        <f>E84/D84</f>
        <v>-1</v>
      </c>
    </row>
    <row r="85" spans="1:6" ht="11.25">
      <c r="A85" s="14">
        <v>440</v>
      </c>
      <c r="B85" s="14" t="s">
        <v>137</v>
      </c>
      <c r="C85" s="15">
        <v>0</v>
      </c>
      <c r="D85" s="16">
        <v>0</v>
      </c>
      <c r="E85" s="32"/>
      <c r="F85" s="33"/>
    </row>
    <row r="86" spans="1:6" ht="11.25">
      <c r="A86" s="14">
        <v>441</v>
      </c>
      <c r="B86" s="14" t="s">
        <v>138</v>
      </c>
      <c r="C86" s="15">
        <f>C87</f>
        <v>0</v>
      </c>
      <c r="D86" s="16">
        <f>SUM(D87)</f>
        <v>0</v>
      </c>
      <c r="E86" s="18"/>
      <c r="F86" s="33"/>
    </row>
    <row r="87" spans="1:6" ht="11.25">
      <c r="A87" s="14"/>
      <c r="B87" s="14" t="s">
        <v>67</v>
      </c>
      <c r="C87" s="15">
        <v>0</v>
      </c>
      <c r="D87" s="16">
        <v>0</v>
      </c>
      <c r="E87" s="18"/>
      <c r="F87" s="33"/>
    </row>
    <row r="88" spans="1:6" ht="11.25">
      <c r="A88" s="23">
        <v>442</v>
      </c>
      <c r="B88" s="14" t="s">
        <v>139</v>
      </c>
      <c r="C88" s="35">
        <f>C89+C90</f>
        <v>0</v>
      </c>
      <c r="D88" s="27">
        <f>SUM(D89:D90)</f>
        <v>3474</v>
      </c>
      <c r="E88" s="24"/>
      <c r="F88" s="33"/>
    </row>
    <row r="89" spans="1:6" ht="11.25">
      <c r="A89" s="23"/>
      <c r="B89" s="14" t="s">
        <v>196</v>
      </c>
      <c r="C89" s="35">
        <v>0</v>
      </c>
      <c r="D89" s="27">
        <v>0</v>
      </c>
      <c r="E89" s="24"/>
      <c r="F89" s="33"/>
    </row>
    <row r="90" spans="1:6" ht="11.25">
      <c r="A90" s="23"/>
      <c r="B90" s="14" t="s">
        <v>118</v>
      </c>
      <c r="C90" s="35">
        <v>0</v>
      </c>
      <c r="D90" s="27">
        <v>3474</v>
      </c>
      <c r="E90" s="24"/>
      <c r="F90" s="33"/>
    </row>
    <row r="91" spans="1:6" ht="11.25">
      <c r="A91" s="23">
        <v>449</v>
      </c>
      <c r="B91" s="14" t="s">
        <v>140</v>
      </c>
      <c r="C91" s="35">
        <f>C92+C93</f>
        <v>0</v>
      </c>
      <c r="D91" s="27">
        <v>0</v>
      </c>
      <c r="E91" s="24"/>
      <c r="F91" s="33"/>
    </row>
    <row r="92" spans="1:6" ht="11.25">
      <c r="A92" s="23"/>
      <c r="B92" s="14" t="s">
        <v>174</v>
      </c>
      <c r="C92" s="35">
        <v>0</v>
      </c>
      <c r="D92" s="27">
        <v>0</v>
      </c>
      <c r="E92" s="24"/>
      <c r="F92" s="33"/>
    </row>
    <row r="93" spans="1:6" ht="11.25">
      <c r="A93" s="14"/>
      <c r="B93" s="14" t="s">
        <v>214</v>
      </c>
      <c r="C93" s="15">
        <v>0</v>
      </c>
      <c r="D93" s="16">
        <v>0</v>
      </c>
      <c r="E93" s="18"/>
      <c r="F93" s="33"/>
    </row>
    <row r="94" spans="1:6" ht="11.25">
      <c r="A94" s="6">
        <v>45</v>
      </c>
      <c r="B94" s="6" t="s">
        <v>18</v>
      </c>
      <c r="C94" s="7">
        <f>C95+C98</f>
        <v>178634165.63</v>
      </c>
      <c r="D94" s="8">
        <f>SUM(D95+D98)</f>
        <v>196168589.5</v>
      </c>
      <c r="E94" s="19">
        <f>C94-D94</f>
        <v>-17534423.870000005</v>
      </c>
      <c r="F94" s="33">
        <f>E94/D94</f>
        <v>-0.0893844621847577</v>
      </c>
    </row>
    <row r="95" spans="1:6" ht="11.25">
      <c r="A95" s="14">
        <v>450</v>
      </c>
      <c r="B95" s="14" t="s">
        <v>215</v>
      </c>
      <c r="C95" s="15">
        <f>C96+C97</f>
        <v>177571037.44</v>
      </c>
      <c r="D95" s="16">
        <f>SUM(D96:D97)</f>
        <v>192068833.09</v>
      </c>
      <c r="E95" s="18"/>
      <c r="F95" s="33"/>
    </row>
    <row r="96" spans="1:6" ht="11.25">
      <c r="A96" s="14"/>
      <c r="B96" s="14" t="s">
        <v>69</v>
      </c>
      <c r="C96" s="15">
        <v>177570223</v>
      </c>
      <c r="D96" s="16">
        <v>180176608.4</v>
      </c>
      <c r="E96" s="18"/>
      <c r="F96" s="33"/>
    </row>
    <row r="97" spans="1:6" s="12" customFormat="1" ht="11.25">
      <c r="A97" s="14"/>
      <c r="B97" s="14" t="s">
        <v>68</v>
      </c>
      <c r="C97" s="15">
        <v>814.44</v>
      </c>
      <c r="D97" s="16">
        <v>11892224.69</v>
      </c>
      <c r="E97" s="18"/>
      <c r="F97" s="33"/>
    </row>
    <row r="98" spans="1:6" ht="11.25">
      <c r="A98" s="14">
        <v>459</v>
      </c>
      <c r="B98" s="14" t="s">
        <v>75</v>
      </c>
      <c r="C98" s="15">
        <f>SUM(C99:C103)</f>
        <v>1063128.19</v>
      </c>
      <c r="D98" s="16">
        <f>SUM(D99:D103)</f>
        <v>4099756.41</v>
      </c>
      <c r="E98" s="18"/>
      <c r="F98" s="33"/>
    </row>
    <row r="99" spans="1:6" s="12" customFormat="1" ht="11.25">
      <c r="A99" s="14"/>
      <c r="B99" s="14" t="s">
        <v>76</v>
      </c>
      <c r="C99" s="15">
        <v>177755</v>
      </c>
      <c r="D99" s="16">
        <v>179550</v>
      </c>
      <c r="E99" s="18"/>
      <c r="F99" s="33"/>
    </row>
    <row r="100" spans="1:6" ht="11.25">
      <c r="A100" s="14"/>
      <c r="B100" s="14" t="s">
        <v>77</v>
      </c>
      <c r="C100" s="15">
        <v>456</v>
      </c>
      <c r="D100" s="16">
        <v>1704</v>
      </c>
      <c r="E100" s="18"/>
      <c r="F100" s="33"/>
    </row>
    <row r="101" spans="1:6" ht="11.25">
      <c r="A101" s="14"/>
      <c r="B101" s="14" t="s">
        <v>98</v>
      </c>
      <c r="C101" s="15">
        <v>-6918.54</v>
      </c>
      <c r="D101" s="16">
        <v>1068416.74</v>
      </c>
      <c r="E101" s="18"/>
      <c r="F101" s="33"/>
    </row>
    <row r="102" spans="1:6" ht="11.25">
      <c r="A102" s="14"/>
      <c r="B102" s="14" t="s">
        <v>181</v>
      </c>
      <c r="C102" s="15">
        <v>891835.73</v>
      </c>
      <c r="D102" s="16">
        <v>2850085.67</v>
      </c>
      <c r="E102" s="18"/>
      <c r="F102" s="33"/>
    </row>
    <row r="103" spans="1:6" ht="11.25">
      <c r="A103" s="14"/>
      <c r="B103" s="14" t="s">
        <v>197</v>
      </c>
      <c r="C103" s="15">
        <v>0</v>
      </c>
      <c r="D103" s="16">
        <v>0</v>
      </c>
      <c r="E103" s="18"/>
      <c r="F103" s="33"/>
    </row>
    <row r="104" spans="1:7" s="12" customFormat="1" ht="11.25">
      <c r="A104" s="6">
        <v>46</v>
      </c>
      <c r="B104" s="6" t="s">
        <v>19</v>
      </c>
      <c r="C104" s="7">
        <f>C105</f>
        <v>0</v>
      </c>
      <c r="D104" s="8">
        <f>SUM(D105)</f>
        <v>0</v>
      </c>
      <c r="E104" s="19">
        <f>C104-D104</f>
        <v>0</v>
      </c>
      <c r="F104" s="33"/>
      <c r="G104" s="13"/>
    </row>
    <row r="105" spans="1:6" ht="11.25">
      <c r="A105" s="14">
        <v>460</v>
      </c>
      <c r="B105" s="14" t="s">
        <v>141</v>
      </c>
      <c r="C105" s="15">
        <v>0</v>
      </c>
      <c r="D105" s="16">
        <v>0</v>
      </c>
      <c r="E105" s="19"/>
      <c r="F105" s="33"/>
    </row>
    <row r="106" spans="1:6" ht="11.25">
      <c r="A106" s="6">
        <v>47</v>
      </c>
      <c r="B106" s="6" t="s">
        <v>20</v>
      </c>
      <c r="C106" s="7">
        <f>C107</f>
        <v>2851967</v>
      </c>
      <c r="D106" s="8">
        <f>SUM(D107)</f>
        <v>2937952.08</v>
      </c>
      <c r="E106" s="19">
        <f>C106-D106</f>
        <v>-85985.08000000007</v>
      </c>
      <c r="F106" s="33">
        <f>E106/D106</f>
        <v>-0.029267012414988088</v>
      </c>
    </row>
    <row r="107" spans="1:6" ht="11.25">
      <c r="A107" s="14">
        <v>470</v>
      </c>
      <c r="B107" s="14" t="s">
        <v>78</v>
      </c>
      <c r="C107" s="15">
        <f>SUM(C108:C109)</f>
        <v>2851967</v>
      </c>
      <c r="D107" s="16">
        <f>SUM(D108:D109)</f>
        <v>2937952.08</v>
      </c>
      <c r="E107" s="19"/>
      <c r="F107" s="33"/>
    </row>
    <row r="108" spans="1:6" ht="11.25">
      <c r="A108" s="14"/>
      <c r="B108" s="14" t="s">
        <v>112</v>
      </c>
      <c r="C108" s="15">
        <v>6000</v>
      </c>
      <c r="D108" s="16">
        <v>2810000</v>
      </c>
      <c r="E108" s="19"/>
      <c r="F108" s="33"/>
    </row>
    <row r="109" spans="1:6" ht="11.25">
      <c r="A109" s="14"/>
      <c r="B109" s="14" t="s">
        <v>79</v>
      </c>
      <c r="C109" s="15">
        <v>2845967</v>
      </c>
      <c r="D109" s="16">
        <v>127952.08</v>
      </c>
      <c r="E109" s="19"/>
      <c r="F109" s="33"/>
    </row>
    <row r="110" spans="1:6" ht="11.25">
      <c r="A110" s="6">
        <v>48</v>
      </c>
      <c r="B110" s="6" t="s">
        <v>21</v>
      </c>
      <c r="C110" s="7">
        <f>C111+C114</f>
        <v>78146.69</v>
      </c>
      <c r="D110" s="8">
        <f>SUM(D111+D114)</f>
        <v>149111.59</v>
      </c>
      <c r="E110" s="19">
        <f>C110-D110</f>
        <v>-70964.9</v>
      </c>
      <c r="F110" s="33">
        <f>E110/D110</f>
        <v>-0.47591806914539636</v>
      </c>
    </row>
    <row r="111" spans="1:6" s="12" customFormat="1" ht="11.25">
      <c r="A111" s="14">
        <v>480</v>
      </c>
      <c r="B111" s="14" t="s">
        <v>99</v>
      </c>
      <c r="C111" s="15">
        <f>C112+C113</f>
        <v>33405.5</v>
      </c>
      <c r="D111" s="16">
        <f>SUM(D112:D113)</f>
        <v>129571.59</v>
      </c>
      <c r="E111" s="18"/>
      <c r="F111" s="33"/>
    </row>
    <row r="112" spans="1:6" ht="11.25">
      <c r="A112" s="14"/>
      <c r="B112" s="14" t="s">
        <v>100</v>
      </c>
      <c r="C112" s="15">
        <v>0</v>
      </c>
      <c r="D112" s="16">
        <v>0</v>
      </c>
      <c r="E112" s="18"/>
      <c r="F112" s="33"/>
    </row>
    <row r="113" spans="1:6" ht="13.5" customHeight="1">
      <c r="A113" s="14"/>
      <c r="B113" s="14" t="s">
        <v>101</v>
      </c>
      <c r="C113" s="15">
        <v>33405.5</v>
      </c>
      <c r="D113" s="16">
        <v>129571.59</v>
      </c>
      <c r="E113" s="18"/>
      <c r="F113" s="33"/>
    </row>
    <row r="114" spans="1:7" ht="11.25">
      <c r="A114" s="14">
        <v>481</v>
      </c>
      <c r="B114" s="14" t="s">
        <v>80</v>
      </c>
      <c r="C114" s="15">
        <f>C115+C116</f>
        <v>44741.19</v>
      </c>
      <c r="D114" s="16">
        <f>SUM(D115:D116)</f>
        <v>19540</v>
      </c>
      <c r="E114" s="18"/>
      <c r="F114" s="33"/>
      <c r="G114" s="11"/>
    </row>
    <row r="115" spans="1:6" ht="11.25">
      <c r="A115" s="14"/>
      <c r="B115" s="14" t="s">
        <v>113</v>
      </c>
      <c r="C115" s="15">
        <v>6400</v>
      </c>
      <c r="D115" s="16">
        <v>0</v>
      </c>
      <c r="E115" s="18"/>
      <c r="F115" s="33"/>
    </row>
    <row r="116" spans="1:6" ht="11.25">
      <c r="A116" s="14"/>
      <c r="B116" s="14" t="s">
        <v>81</v>
      </c>
      <c r="C116" s="15">
        <v>38341.19</v>
      </c>
      <c r="D116" s="16">
        <v>19540</v>
      </c>
      <c r="E116" s="18"/>
      <c r="F116" s="33"/>
    </row>
    <row r="117" spans="1:6" ht="11.25">
      <c r="A117" s="6">
        <v>49</v>
      </c>
      <c r="B117" s="6" t="s">
        <v>114</v>
      </c>
      <c r="C117" s="7">
        <f>C118</f>
        <v>87201.51</v>
      </c>
      <c r="D117" s="8">
        <f>SUM(D118)</f>
        <v>198207.26</v>
      </c>
      <c r="E117" s="19">
        <f>C117-D117</f>
        <v>-111005.75000000001</v>
      </c>
      <c r="F117" s="33">
        <f>E117/D117</f>
        <v>-0.560048859966078</v>
      </c>
    </row>
    <row r="118" spans="1:6" ht="11.25">
      <c r="A118" s="14">
        <v>499</v>
      </c>
      <c r="B118" s="14" t="s">
        <v>142</v>
      </c>
      <c r="C118" s="15">
        <v>87201.51</v>
      </c>
      <c r="D118" s="16">
        <v>198207.26</v>
      </c>
      <c r="E118" s="19"/>
      <c r="F118" s="33"/>
    </row>
    <row r="119" spans="1:7" s="12" customFormat="1" ht="11.25">
      <c r="A119" s="6">
        <v>5</v>
      </c>
      <c r="B119" s="36" t="s">
        <v>102</v>
      </c>
      <c r="C119" s="37">
        <f>C120+C125+C129+C134+C139</f>
        <v>2156931.73</v>
      </c>
      <c r="D119" s="8">
        <f>SUM(D120+D125+D129+D134+D139)</f>
        <v>2209170.4</v>
      </c>
      <c r="E119" s="19">
        <f>C119-D119</f>
        <v>-52238.669999999925</v>
      </c>
      <c r="F119" s="33">
        <f>E119/D119</f>
        <v>-0.023646283690927566</v>
      </c>
      <c r="G119" s="13"/>
    </row>
    <row r="120" spans="1:6" ht="11.25">
      <c r="A120" s="6">
        <v>52</v>
      </c>
      <c r="B120" s="6" t="s">
        <v>143</v>
      </c>
      <c r="C120" s="7">
        <f>C121+C123+C124</f>
        <v>1477984.61</v>
      </c>
      <c r="D120" s="8">
        <f>SUM(D121+D123+D124)</f>
        <v>1775783.98</v>
      </c>
      <c r="E120" s="19">
        <f>C120-D120</f>
        <v>-297799.3699999999</v>
      </c>
      <c r="F120" s="33">
        <f>E120/D120</f>
        <v>-0.16770022331207193</v>
      </c>
    </row>
    <row r="121" spans="1:6" ht="11.25">
      <c r="A121" s="14">
        <v>520</v>
      </c>
      <c r="B121" s="14" t="s">
        <v>22</v>
      </c>
      <c r="C121" s="15">
        <f>C122</f>
        <v>339001.29</v>
      </c>
      <c r="D121" s="16">
        <f>SUM(D122)</f>
        <v>657192.79</v>
      </c>
      <c r="E121" s="19"/>
      <c r="F121" s="33"/>
    </row>
    <row r="122" spans="1:6" ht="11.25">
      <c r="A122" s="14"/>
      <c r="B122" s="14" t="s">
        <v>37</v>
      </c>
      <c r="C122" s="15">
        <f>339001.29</f>
        <v>339001.29</v>
      </c>
      <c r="D122" s="16">
        <v>657192.79</v>
      </c>
      <c r="E122" s="19"/>
      <c r="F122" s="33"/>
    </row>
    <row r="123" spans="1:7" s="12" customFormat="1" ht="11.25">
      <c r="A123" s="14">
        <v>528</v>
      </c>
      <c r="B123" s="14" t="s">
        <v>182</v>
      </c>
      <c r="C123" s="15">
        <v>1138983.32</v>
      </c>
      <c r="D123" s="16">
        <v>1118591.19</v>
      </c>
      <c r="E123" s="19"/>
      <c r="F123" s="33"/>
      <c r="G123" s="13"/>
    </row>
    <row r="124" spans="1:6" ht="11.25">
      <c r="A124" s="14">
        <v>529</v>
      </c>
      <c r="B124" s="14" t="s">
        <v>119</v>
      </c>
      <c r="C124" s="15">
        <v>0</v>
      </c>
      <c r="D124" s="16">
        <v>0</v>
      </c>
      <c r="E124" s="19"/>
      <c r="F124" s="33"/>
    </row>
    <row r="125" spans="1:6" ht="11.25">
      <c r="A125" s="6">
        <v>53</v>
      </c>
      <c r="B125" s="6" t="s">
        <v>39</v>
      </c>
      <c r="C125" s="7">
        <f>C126+C127</f>
        <v>1395.8</v>
      </c>
      <c r="D125" s="8">
        <f>SUM(D126+D127)</f>
        <v>33.76</v>
      </c>
      <c r="E125" s="19">
        <f>C125-D125</f>
        <v>1362.04</v>
      </c>
      <c r="F125" s="33">
        <f>E125/D125</f>
        <v>40.34478672985782</v>
      </c>
    </row>
    <row r="126" spans="1:6" ht="11.25">
      <c r="A126" s="14">
        <v>530</v>
      </c>
      <c r="B126" s="14" t="s">
        <v>23</v>
      </c>
      <c r="C126" s="15">
        <v>1395.8</v>
      </c>
      <c r="D126" s="16">
        <v>33.76</v>
      </c>
      <c r="E126" s="19"/>
      <c r="F126" s="33"/>
    </row>
    <row r="127" spans="1:6" ht="11.25">
      <c r="A127" s="14">
        <v>537</v>
      </c>
      <c r="B127" s="14" t="s">
        <v>216</v>
      </c>
      <c r="C127" s="15">
        <f>C128</f>
        <v>0</v>
      </c>
      <c r="D127" s="16">
        <v>0</v>
      </c>
      <c r="E127" s="19"/>
      <c r="F127" s="33"/>
    </row>
    <row r="128" spans="1:7" s="39" customFormat="1" ht="11.25">
      <c r="A128" s="14"/>
      <c r="B128" s="14" t="s">
        <v>115</v>
      </c>
      <c r="C128" s="15">
        <v>0</v>
      </c>
      <c r="D128" s="16">
        <v>0</v>
      </c>
      <c r="E128" s="19"/>
      <c r="F128" s="33"/>
      <c r="G128" s="38"/>
    </row>
    <row r="129" spans="1:6" ht="11.25">
      <c r="A129" s="6">
        <v>54</v>
      </c>
      <c r="B129" s="6" t="s">
        <v>40</v>
      </c>
      <c r="C129" s="7">
        <f>C130+C133</f>
        <v>672296.71</v>
      </c>
      <c r="D129" s="8">
        <f>SUM(D130+D133)</f>
        <v>422530.95</v>
      </c>
      <c r="E129" s="19">
        <f>C129-D129</f>
        <v>249765.75999999995</v>
      </c>
      <c r="F129" s="33">
        <f>E129/D129</f>
        <v>0.5911182600943196</v>
      </c>
    </row>
    <row r="130" spans="1:6" ht="11.25">
      <c r="A130" s="14">
        <v>540</v>
      </c>
      <c r="B130" s="14" t="s">
        <v>24</v>
      </c>
      <c r="C130" s="15">
        <f>C131+C132</f>
        <v>672296.71</v>
      </c>
      <c r="D130" s="16">
        <f>SUM(D131:D132)</f>
        <v>422530.95</v>
      </c>
      <c r="E130" s="19"/>
      <c r="F130" s="33"/>
    </row>
    <row r="131" spans="1:6" ht="11.25">
      <c r="A131" s="14"/>
      <c r="B131" s="14" t="s">
        <v>25</v>
      </c>
      <c r="C131" s="15">
        <v>565206.96</v>
      </c>
      <c r="D131" s="16">
        <v>318756.96</v>
      </c>
      <c r="E131" s="19"/>
      <c r="F131" s="33"/>
    </row>
    <row r="132" spans="1:6" ht="11.25">
      <c r="A132" s="14"/>
      <c r="B132" s="14" t="s">
        <v>144</v>
      </c>
      <c r="C132" s="15">
        <v>107089.75</v>
      </c>
      <c r="D132" s="16">
        <v>103773.99</v>
      </c>
      <c r="E132" s="19"/>
      <c r="F132" s="33"/>
    </row>
    <row r="133" spans="1:6" s="12" customFormat="1" ht="11.25" customHeight="1">
      <c r="A133" s="14">
        <v>549</v>
      </c>
      <c r="B133" s="21" t="s">
        <v>145</v>
      </c>
      <c r="C133" s="22">
        <v>0</v>
      </c>
      <c r="D133" s="16">
        <v>0</v>
      </c>
      <c r="E133" s="19"/>
      <c r="F133" s="33"/>
    </row>
    <row r="134" spans="1:6" ht="11.25">
      <c r="A134" s="40">
        <v>55</v>
      </c>
      <c r="B134" s="41" t="s">
        <v>43</v>
      </c>
      <c r="C134" s="19">
        <f>C135+C138</f>
        <v>5254.61</v>
      </c>
      <c r="D134" s="8">
        <f>SUM(D135+D138)</f>
        <v>10821.71</v>
      </c>
      <c r="E134" s="19">
        <f>C134-D134</f>
        <v>-5567.099999999999</v>
      </c>
      <c r="F134" s="33">
        <f>E134/D134</f>
        <v>-0.5144381063621184</v>
      </c>
    </row>
    <row r="135" spans="1:7" s="12" customFormat="1" ht="11.25">
      <c r="A135" s="14">
        <v>550</v>
      </c>
      <c r="B135" s="14" t="s">
        <v>146</v>
      </c>
      <c r="C135" s="15">
        <f>C136+C137</f>
        <v>0</v>
      </c>
      <c r="D135" s="16">
        <f>SUM(D136:D137)</f>
        <v>0</v>
      </c>
      <c r="E135" s="19"/>
      <c r="F135" s="33"/>
      <c r="G135" s="13"/>
    </row>
    <row r="136" spans="1:6" s="12" customFormat="1" ht="11.25">
      <c r="A136" s="14"/>
      <c r="B136" s="14" t="s">
        <v>120</v>
      </c>
      <c r="C136" s="15">
        <v>0</v>
      </c>
      <c r="D136" s="16">
        <v>0</v>
      </c>
      <c r="E136" s="19"/>
      <c r="F136" s="33"/>
    </row>
    <row r="137" spans="1:6" ht="11.25">
      <c r="A137" s="14"/>
      <c r="B137" s="14" t="s">
        <v>147</v>
      </c>
      <c r="C137" s="15">
        <v>0</v>
      </c>
      <c r="D137" s="16">
        <v>0</v>
      </c>
      <c r="E137" s="19"/>
      <c r="F137" s="33"/>
    </row>
    <row r="138" spans="1:6" s="12" customFormat="1" ht="11.25">
      <c r="A138" s="14">
        <v>559</v>
      </c>
      <c r="B138" s="14" t="s">
        <v>148</v>
      </c>
      <c r="C138" s="15">
        <v>5254.61</v>
      </c>
      <c r="D138" s="20">
        <v>10821.71</v>
      </c>
      <c r="E138" s="19"/>
      <c r="F138" s="33"/>
    </row>
    <row r="139" spans="1:6" ht="11.25">
      <c r="A139" s="6">
        <v>59</v>
      </c>
      <c r="B139" s="6" t="s">
        <v>28</v>
      </c>
      <c r="C139" s="7">
        <f>C140</f>
        <v>0</v>
      </c>
      <c r="D139" s="8">
        <f>SUM(D140)</f>
        <v>0</v>
      </c>
      <c r="E139" s="19">
        <f>C139-D139</f>
        <v>0</v>
      </c>
      <c r="F139" s="33"/>
    </row>
    <row r="140" spans="1:7" s="12" customFormat="1" ht="11.25">
      <c r="A140" s="14">
        <v>591</v>
      </c>
      <c r="B140" s="14" t="s">
        <v>82</v>
      </c>
      <c r="C140" s="15">
        <v>0</v>
      </c>
      <c r="D140" s="20">
        <v>0</v>
      </c>
      <c r="E140" s="19"/>
      <c r="F140" s="33"/>
      <c r="G140" s="13"/>
    </row>
    <row r="141" spans="1:7" s="12" customFormat="1" ht="11.25">
      <c r="A141" s="6">
        <v>6</v>
      </c>
      <c r="B141" s="6" t="s">
        <v>26</v>
      </c>
      <c r="C141" s="7">
        <f>C142+C144</f>
        <v>890</v>
      </c>
      <c r="D141" s="8">
        <f>SUM(D142+D144)</f>
        <v>596550.64</v>
      </c>
      <c r="E141" s="19">
        <f>C141-D141</f>
        <v>-595660.64</v>
      </c>
      <c r="F141" s="33">
        <f>E141/D141</f>
        <v>-0.9985080897742394</v>
      </c>
      <c r="G141" s="13"/>
    </row>
    <row r="142" spans="1:6" ht="11.25">
      <c r="A142" s="6">
        <v>60</v>
      </c>
      <c r="B142" s="6" t="s">
        <v>38</v>
      </c>
      <c r="C142" s="7">
        <f>C143</f>
        <v>0</v>
      </c>
      <c r="D142" s="8">
        <f>SUM(D143)</f>
        <v>587831.64</v>
      </c>
      <c r="E142" s="19">
        <f>C142-D142</f>
        <v>-587831.64</v>
      </c>
      <c r="F142" s="33">
        <f>E142/D142</f>
        <v>-1</v>
      </c>
    </row>
    <row r="143" spans="1:6" ht="11.25">
      <c r="A143" s="14">
        <v>600</v>
      </c>
      <c r="B143" s="14" t="s">
        <v>27</v>
      </c>
      <c r="C143" s="15">
        <v>0</v>
      </c>
      <c r="D143" s="16">
        <v>587831.64</v>
      </c>
      <c r="E143" s="19"/>
      <c r="F143" s="33"/>
    </row>
    <row r="144" spans="1:6" ht="11.25">
      <c r="A144" s="6">
        <v>61</v>
      </c>
      <c r="B144" s="6" t="s">
        <v>29</v>
      </c>
      <c r="C144" s="7">
        <f>C145</f>
        <v>890</v>
      </c>
      <c r="D144" s="8">
        <f>SUM(D145)</f>
        <v>8719</v>
      </c>
      <c r="E144" s="19">
        <f>C144-D144</f>
        <v>-7829</v>
      </c>
      <c r="F144" s="33">
        <f>E144/D144</f>
        <v>-0.8979240738616814</v>
      </c>
    </row>
    <row r="145" spans="1:6" ht="11.25">
      <c r="A145" s="14">
        <v>613</v>
      </c>
      <c r="B145" s="14" t="s">
        <v>204</v>
      </c>
      <c r="C145" s="15">
        <f>C146</f>
        <v>890</v>
      </c>
      <c r="D145" s="20">
        <f>SUM(D146)</f>
        <v>8719</v>
      </c>
      <c r="E145" s="19"/>
      <c r="F145" s="33"/>
    </row>
    <row r="146" spans="1:6" ht="11.25">
      <c r="A146" s="14"/>
      <c r="B146" s="14" t="s">
        <v>205</v>
      </c>
      <c r="C146" s="15">
        <v>890</v>
      </c>
      <c r="D146" s="20">
        <v>8719</v>
      </c>
      <c r="E146" s="19"/>
      <c r="F146" s="33"/>
    </row>
    <row r="147" spans="1:6" ht="11.25">
      <c r="A147" s="6">
        <v>7</v>
      </c>
      <c r="B147" s="6" t="s">
        <v>149</v>
      </c>
      <c r="C147" s="7">
        <f>C148+C159+C165+C168+C171+C179+C187+C191+C195+C200</f>
        <v>43383767.129999995</v>
      </c>
      <c r="D147" s="8">
        <f>SUM(D148+D159+D171+D179+D187+D191+D195+D200+D165+D168)</f>
        <v>39605649.269999996</v>
      </c>
      <c r="E147" s="19">
        <f>C147-D147</f>
        <v>3778117.8599999994</v>
      </c>
      <c r="F147" s="33">
        <f>E147/D147</f>
        <v>0.0953934080020701</v>
      </c>
    </row>
    <row r="148" spans="1:6" ht="11.25">
      <c r="A148" s="6">
        <v>70</v>
      </c>
      <c r="B148" s="6" t="s">
        <v>13</v>
      </c>
      <c r="C148" s="7">
        <f>C149+C154</f>
        <v>21339041.259999998</v>
      </c>
      <c r="D148" s="8">
        <f>SUM(D149+D154)</f>
        <v>13456138.32</v>
      </c>
      <c r="E148" s="19">
        <f>C148-D148</f>
        <v>7882902.939999998</v>
      </c>
      <c r="F148" s="33">
        <f>E148/D148</f>
        <v>0.5858220800453244</v>
      </c>
    </row>
    <row r="149" spans="1:6" ht="11.25">
      <c r="A149" s="14">
        <v>700</v>
      </c>
      <c r="B149" s="14" t="s">
        <v>217</v>
      </c>
      <c r="C149" s="15">
        <f>C150+C151+C152+C153</f>
        <v>3600973.65</v>
      </c>
      <c r="D149" s="16">
        <f>SUM(D150:D153)</f>
        <v>1661218.04</v>
      </c>
      <c r="E149" s="18"/>
      <c r="F149" s="33"/>
    </row>
    <row r="150" spans="1:6" ht="11.25">
      <c r="A150" s="14"/>
      <c r="B150" s="14" t="s">
        <v>83</v>
      </c>
      <c r="C150" s="15">
        <v>-3304.48</v>
      </c>
      <c r="D150" s="16">
        <v>-15491.57</v>
      </c>
      <c r="E150" s="18"/>
      <c r="F150" s="33"/>
    </row>
    <row r="151" spans="1:7" s="12" customFormat="1" ht="11.25">
      <c r="A151" s="14"/>
      <c r="B151" s="14" t="s">
        <v>122</v>
      </c>
      <c r="C151" s="15">
        <v>-267855.05</v>
      </c>
      <c r="D151" s="16">
        <v>687653.17</v>
      </c>
      <c r="E151" s="18"/>
      <c r="F151" s="33"/>
      <c r="G151" s="13"/>
    </row>
    <row r="152" spans="1:6" ht="11.25">
      <c r="A152" s="14"/>
      <c r="B152" s="14" t="s">
        <v>116</v>
      </c>
      <c r="C152" s="15">
        <v>2126535.21</v>
      </c>
      <c r="D152" s="16">
        <v>350293.9</v>
      </c>
      <c r="E152" s="18"/>
      <c r="F152" s="33"/>
    </row>
    <row r="153" spans="1:6" ht="11.25">
      <c r="A153" s="14"/>
      <c r="B153" s="14" t="s">
        <v>121</v>
      </c>
      <c r="C153" s="15">
        <v>1745597.97</v>
      </c>
      <c r="D153" s="16">
        <v>638762.54</v>
      </c>
      <c r="E153" s="18"/>
      <c r="F153" s="33"/>
    </row>
    <row r="154" spans="1:6" ht="11.25">
      <c r="A154" s="14">
        <v>701</v>
      </c>
      <c r="B154" s="14" t="s">
        <v>218</v>
      </c>
      <c r="C154" s="15">
        <f>C155+C156</f>
        <v>17738067.61</v>
      </c>
      <c r="D154" s="16">
        <f>SUM(D155:D156)</f>
        <v>11794920.280000001</v>
      </c>
      <c r="E154" s="18"/>
      <c r="F154" s="33"/>
    </row>
    <row r="155" spans="1:7" s="12" customFormat="1" ht="11.25">
      <c r="A155" s="14"/>
      <c r="B155" s="14" t="s">
        <v>150</v>
      </c>
      <c r="C155" s="15">
        <v>228055.66</v>
      </c>
      <c r="D155" s="16">
        <v>-45995.68</v>
      </c>
      <c r="E155" s="18"/>
      <c r="F155" s="33"/>
      <c r="G155" s="13"/>
    </row>
    <row r="156" spans="1:6" ht="11.25">
      <c r="A156" s="14"/>
      <c r="B156" s="14" t="s">
        <v>151</v>
      </c>
      <c r="C156" s="15">
        <v>17510011.95</v>
      </c>
      <c r="D156" s="16">
        <v>11840915.96</v>
      </c>
      <c r="E156" s="18"/>
      <c r="F156" s="33"/>
    </row>
    <row r="157" spans="1:6" ht="12" customHeight="1">
      <c r="A157" s="2"/>
      <c r="B157" s="59" t="s">
        <v>0</v>
      </c>
      <c r="C157" s="61">
        <v>2013</v>
      </c>
      <c r="D157" s="63">
        <v>2012</v>
      </c>
      <c r="E157" s="3" t="s">
        <v>227</v>
      </c>
      <c r="F157" s="59" t="s">
        <v>41</v>
      </c>
    </row>
    <row r="158" spans="1:6" ht="10.5" customHeight="1">
      <c r="A158" s="4"/>
      <c r="B158" s="60"/>
      <c r="C158" s="62"/>
      <c r="D158" s="64"/>
      <c r="E158" s="5" t="s">
        <v>1</v>
      </c>
      <c r="F158" s="60"/>
    </row>
    <row r="159" spans="1:6" ht="11.25">
      <c r="A159" s="6">
        <v>71</v>
      </c>
      <c r="B159" s="6" t="s">
        <v>14</v>
      </c>
      <c r="C159" s="7">
        <f>C160</f>
        <v>255086.22</v>
      </c>
      <c r="D159" s="8">
        <f>SUM(D160)</f>
        <v>639531.92</v>
      </c>
      <c r="E159" s="19">
        <f>C159-D159</f>
        <v>-384445.70000000007</v>
      </c>
      <c r="F159" s="42">
        <f>E159/D159</f>
        <v>-0.6011360621374459</v>
      </c>
    </row>
    <row r="160" spans="1:6" ht="11.25">
      <c r="A160" s="14">
        <v>710</v>
      </c>
      <c r="B160" s="14" t="s">
        <v>84</v>
      </c>
      <c r="C160" s="15">
        <f>C161+C162+C163+C164</f>
        <v>255086.22</v>
      </c>
      <c r="D160" s="16">
        <f>SUM(D161:D164)</f>
        <v>639531.92</v>
      </c>
      <c r="E160" s="19"/>
      <c r="F160" s="42"/>
    </row>
    <row r="161" spans="1:6" ht="11.25">
      <c r="A161" s="14"/>
      <c r="B161" s="14" t="s">
        <v>152</v>
      </c>
      <c r="C161" s="15">
        <v>353.43</v>
      </c>
      <c r="D161" s="16">
        <v>-11999.64</v>
      </c>
      <c r="E161" s="19"/>
      <c r="F161" s="42"/>
    </row>
    <row r="162" spans="1:6" ht="11.25">
      <c r="A162" s="14"/>
      <c r="B162" s="14" t="s">
        <v>153</v>
      </c>
      <c r="C162" s="15">
        <v>0</v>
      </c>
      <c r="D162" s="16">
        <v>0</v>
      </c>
      <c r="E162" s="19"/>
      <c r="F162" s="42"/>
    </row>
    <row r="163" spans="1:6" s="12" customFormat="1" ht="11.25">
      <c r="A163" s="14"/>
      <c r="B163" s="14" t="s">
        <v>154</v>
      </c>
      <c r="C163" s="15">
        <v>254732.79</v>
      </c>
      <c r="D163" s="16">
        <v>651531.56</v>
      </c>
      <c r="E163" s="19"/>
      <c r="F163" s="42"/>
    </row>
    <row r="164" spans="1:6" ht="11.25">
      <c r="A164" s="23"/>
      <c r="B164" s="23" t="s">
        <v>183</v>
      </c>
      <c r="C164" s="35">
        <v>0</v>
      </c>
      <c r="D164" s="27">
        <v>0</v>
      </c>
      <c r="E164" s="19"/>
      <c r="F164" s="42"/>
    </row>
    <row r="165" spans="1:6" ht="11.25">
      <c r="A165" s="28">
        <v>72</v>
      </c>
      <c r="B165" s="28" t="s">
        <v>206</v>
      </c>
      <c r="C165" s="43">
        <f>C166</f>
        <v>0</v>
      </c>
      <c r="D165" s="31">
        <f>SUM(D166)</f>
        <v>24500</v>
      </c>
      <c r="E165" s="19">
        <f>C165-D165</f>
        <v>-24500</v>
      </c>
      <c r="F165" s="42">
        <f>E165/D165</f>
        <v>-1</v>
      </c>
    </row>
    <row r="166" spans="1:6" ht="11.25">
      <c r="A166" s="23">
        <v>720</v>
      </c>
      <c r="B166" s="23" t="s">
        <v>207</v>
      </c>
      <c r="C166" s="35">
        <f>C167</f>
        <v>0</v>
      </c>
      <c r="D166" s="27">
        <f>SUM(D167)</f>
        <v>24500</v>
      </c>
      <c r="E166" s="19"/>
      <c r="F166" s="42"/>
    </row>
    <row r="167" spans="1:6" ht="11.25">
      <c r="A167" s="23"/>
      <c r="B167" s="23" t="s">
        <v>208</v>
      </c>
      <c r="C167" s="35">
        <v>0</v>
      </c>
      <c r="D167" s="27">
        <v>24500</v>
      </c>
      <c r="E167" s="19"/>
      <c r="F167" s="42"/>
    </row>
    <row r="168" spans="1:6" ht="11.25">
      <c r="A168" s="28">
        <v>73</v>
      </c>
      <c r="B168" s="28" t="s">
        <v>209</v>
      </c>
      <c r="C168" s="43">
        <f>C169</f>
        <v>0</v>
      </c>
      <c r="D168" s="31">
        <f>SUM(D169)</f>
        <v>52065.3</v>
      </c>
      <c r="E168" s="19">
        <f>C168-D168</f>
        <v>-52065.3</v>
      </c>
      <c r="F168" s="42">
        <f>E168/D168</f>
        <v>-1</v>
      </c>
    </row>
    <row r="169" spans="1:6" ht="11.25">
      <c r="A169" s="23">
        <v>730</v>
      </c>
      <c r="B169" s="23" t="s">
        <v>210</v>
      </c>
      <c r="C169" s="35">
        <f>C170</f>
        <v>0</v>
      </c>
      <c r="D169" s="27">
        <f>SUM(D170)</f>
        <v>52065.3</v>
      </c>
      <c r="E169" s="19"/>
      <c r="F169" s="42"/>
    </row>
    <row r="170" spans="1:6" ht="11.25">
      <c r="A170" s="23"/>
      <c r="B170" s="23" t="s">
        <v>211</v>
      </c>
      <c r="C170" s="35">
        <v>0</v>
      </c>
      <c r="D170" s="27">
        <v>52065.3</v>
      </c>
      <c r="E170" s="19"/>
      <c r="F170" s="42"/>
    </row>
    <row r="171" spans="1:6" ht="11.25">
      <c r="A171" s="44">
        <v>74</v>
      </c>
      <c r="B171" s="28" t="s">
        <v>155</v>
      </c>
      <c r="C171" s="43">
        <f>C172+C174+C177</f>
        <v>258414.35</v>
      </c>
      <c r="D171" s="31">
        <f>SUM(D172+D174+D177)</f>
        <v>366430.57</v>
      </c>
      <c r="E171" s="19">
        <f>C171-D171</f>
        <v>-108016.22</v>
      </c>
      <c r="F171" s="42">
        <f>E171/D171</f>
        <v>-0.2947794994287731</v>
      </c>
    </row>
    <row r="172" spans="1:6" s="12" customFormat="1" ht="11.25">
      <c r="A172" s="14">
        <v>740</v>
      </c>
      <c r="B172" s="14" t="s">
        <v>124</v>
      </c>
      <c r="C172" s="15">
        <f>C173</f>
        <v>75132.4</v>
      </c>
      <c r="D172" s="20">
        <f>SUM(D173)</f>
        <v>36173.56</v>
      </c>
      <c r="E172" s="19"/>
      <c r="F172" s="42"/>
    </row>
    <row r="173" spans="1:6" ht="11.25">
      <c r="A173" s="14"/>
      <c r="B173" s="14" t="s">
        <v>123</v>
      </c>
      <c r="C173" s="15">
        <v>75132.4</v>
      </c>
      <c r="D173" s="20">
        <v>36173.56</v>
      </c>
      <c r="E173" s="19"/>
      <c r="F173" s="42"/>
    </row>
    <row r="174" spans="1:6" ht="11.25">
      <c r="A174" s="14">
        <v>741</v>
      </c>
      <c r="B174" s="14" t="s">
        <v>125</v>
      </c>
      <c r="C174" s="35">
        <f>C175+C176</f>
        <v>0</v>
      </c>
      <c r="D174" s="27">
        <f>SUM(D175:D176)</f>
        <v>0</v>
      </c>
      <c r="E174" s="19"/>
      <c r="F174" s="42"/>
    </row>
    <row r="175" spans="1:6" ht="11.25">
      <c r="A175" s="14"/>
      <c r="B175" s="14" t="s">
        <v>178</v>
      </c>
      <c r="C175" s="35">
        <v>0</v>
      </c>
      <c r="D175" s="27">
        <v>0</v>
      </c>
      <c r="E175" s="19"/>
      <c r="F175" s="42"/>
    </row>
    <row r="176" spans="1:6" s="12" customFormat="1" ht="11.25">
      <c r="A176" s="14"/>
      <c r="B176" s="14" t="s">
        <v>126</v>
      </c>
      <c r="C176" s="15">
        <v>0</v>
      </c>
      <c r="D176" s="16">
        <v>0</v>
      </c>
      <c r="E176" s="19"/>
      <c r="F176" s="42"/>
    </row>
    <row r="177" spans="1:6" ht="11.25">
      <c r="A177" s="14">
        <v>742</v>
      </c>
      <c r="B177" s="14" t="s">
        <v>184</v>
      </c>
      <c r="C177" s="35">
        <f>C178</f>
        <v>183281.95</v>
      </c>
      <c r="D177" s="27">
        <f>SUM(D178)</f>
        <v>330257.01</v>
      </c>
      <c r="E177" s="19"/>
      <c r="F177" s="42"/>
    </row>
    <row r="178" spans="1:6" ht="11.25">
      <c r="A178" s="14"/>
      <c r="B178" s="14" t="s">
        <v>185</v>
      </c>
      <c r="C178" s="35">
        <v>183281.95</v>
      </c>
      <c r="D178" s="27">
        <v>330257.01</v>
      </c>
      <c r="E178" s="19"/>
      <c r="F178" s="42"/>
    </row>
    <row r="179" spans="1:6" ht="11.25">
      <c r="A179" s="6">
        <v>75</v>
      </c>
      <c r="B179" s="6" t="s">
        <v>30</v>
      </c>
      <c r="C179" s="7">
        <f>C180+C185</f>
        <v>2777360.01</v>
      </c>
      <c r="D179" s="8">
        <f>SUM(D180+D185)</f>
        <v>6378575.2</v>
      </c>
      <c r="E179" s="19">
        <f>C179-D179</f>
        <v>-3601215.1900000004</v>
      </c>
      <c r="F179" s="42">
        <f>E179/D179</f>
        <v>-0.5645798751420223</v>
      </c>
    </row>
    <row r="180" spans="1:6" ht="11.25">
      <c r="A180" s="14">
        <v>750</v>
      </c>
      <c r="B180" s="14" t="s">
        <v>219</v>
      </c>
      <c r="C180" s="15">
        <f>C181+C182+C183+C184</f>
        <v>2728585.6399999997</v>
      </c>
      <c r="D180" s="16">
        <f>SUM(D181:D184)</f>
        <v>6356785.55</v>
      </c>
      <c r="E180" s="19"/>
      <c r="F180" s="42"/>
    </row>
    <row r="181" spans="1:6" ht="11.25">
      <c r="A181" s="14"/>
      <c r="B181" s="14" t="s">
        <v>220</v>
      </c>
      <c r="C181" s="15">
        <v>0</v>
      </c>
      <c r="D181" s="16">
        <v>0</v>
      </c>
      <c r="E181" s="19"/>
      <c r="F181" s="42"/>
    </row>
    <row r="182" spans="1:6" ht="11.25">
      <c r="A182" s="14"/>
      <c r="B182" s="14" t="s">
        <v>156</v>
      </c>
      <c r="C182" s="15">
        <v>1335000</v>
      </c>
      <c r="D182" s="16">
        <v>2670000</v>
      </c>
      <c r="E182" s="19"/>
      <c r="F182" s="42"/>
    </row>
    <row r="183" spans="1:6" ht="11.25">
      <c r="A183" s="14"/>
      <c r="B183" s="14" t="s">
        <v>157</v>
      </c>
      <c r="C183" s="15">
        <v>1263585.64</v>
      </c>
      <c r="D183" s="16">
        <v>3621785.55</v>
      </c>
      <c r="E183" s="19"/>
      <c r="F183" s="42"/>
    </row>
    <row r="184" spans="1:6" ht="11.25">
      <c r="A184" s="14"/>
      <c r="B184" s="14" t="s">
        <v>175</v>
      </c>
      <c r="C184" s="15">
        <v>130000</v>
      </c>
      <c r="D184" s="16">
        <v>65000</v>
      </c>
      <c r="E184" s="19"/>
      <c r="F184" s="42"/>
    </row>
    <row r="185" spans="1:6" ht="11.25">
      <c r="A185" s="14">
        <v>759</v>
      </c>
      <c r="B185" s="14" t="s">
        <v>127</v>
      </c>
      <c r="C185" s="15">
        <f>C186</f>
        <v>48774.37</v>
      </c>
      <c r="D185" s="16">
        <f>SUM(D186)</f>
        <v>21789.65</v>
      </c>
      <c r="E185" s="19"/>
      <c r="F185" s="42"/>
    </row>
    <row r="186" spans="1:7" s="12" customFormat="1" ht="11.25">
      <c r="A186" s="14"/>
      <c r="B186" s="14" t="s">
        <v>128</v>
      </c>
      <c r="C186" s="15">
        <v>48774.37</v>
      </c>
      <c r="D186" s="16">
        <v>21789.65</v>
      </c>
      <c r="E186" s="19"/>
      <c r="F186" s="42"/>
      <c r="G186" s="13"/>
    </row>
    <row r="187" spans="1:6" ht="11.25">
      <c r="A187" s="6">
        <v>76</v>
      </c>
      <c r="B187" s="6" t="s">
        <v>19</v>
      </c>
      <c r="C187" s="7">
        <f>C188</f>
        <v>0</v>
      </c>
      <c r="D187" s="8">
        <f>SUM(D188)</f>
        <v>15451.36</v>
      </c>
      <c r="E187" s="19">
        <f>C187-D187</f>
        <v>-15451.36</v>
      </c>
      <c r="F187" s="42">
        <f>E187/D187</f>
        <v>-1</v>
      </c>
    </row>
    <row r="188" spans="1:6" ht="11.25">
      <c r="A188" s="14">
        <v>760</v>
      </c>
      <c r="B188" s="14" t="s">
        <v>129</v>
      </c>
      <c r="C188" s="15">
        <f>C189+C190</f>
        <v>0</v>
      </c>
      <c r="D188" s="16">
        <f>SUM(D189:D190)</f>
        <v>15451.36</v>
      </c>
      <c r="E188" s="19"/>
      <c r="F188" s="42"/>
    </row>
    <row r="189" spans="1:6" ht="11.25">
      <c r="A189" s="14"/>
      <c r="B189" s="14" t="s">
        <v>85</v>
      </c>
      <c r="C189" s="15">
        <v>0</v>
      </c>
      <c r="D189" s="16">
        <v>0</v>
      </c>
      <c r="E189" s="19"/>
      <c r="F189" s="42"/>
    </row>
    <row r="190" spans="1:6" ht="11.25">
      <c r="A190" s="14"/>
      <c r="B190" s="14" t="s">
        <v>86</v>
      </c>
      <c r="C190" s="15">
        <v>0</v>
      </c>
      <c r="D190" s="16">
        <v>15451.36</v>
      </c>
      <c r="E190" s="19"/>
      <c r="F190" s="42"/>
    </row>
    <row r="191" spans="1:6" ht="11.25">
      <c r="A191" s="6">
        <v>77</v>
      </c>
      <c r="B191" s="6" t="s">
        <v>20</v>
      </c>
      <c r="C191" s="7">
        <f>C192</f>
        <v>3098342.43</v>
      </c>
      <c r="D191" s="8">
        <f>SUM(D192)</f>
        <v>6327228.42</v>
      </c>
      <c r="E191" s="19">
        <f>C191-D191</f>
        <v>-3228885.9899999998</v>
      </c>
      <c r="F191" s="42">
        <f>E191/D191</f>
        <v>-0.51031601448016</v>
      </c>
    </row>
    <row r="192" spans="1:6" ht="11.25">
      <c r="A192" s="14">
        <v>770</v>
      </c>
      <c r="B192" s="14" t="s">
        <v>221</v>
      </c>
      <c r="C192" s="15">
        <f>C193+C194</f>
        <v>3098342.43</v>
      </c>
      <c r="D192" s="16">
        <f>SUM(D193:D194)</f>
        <v>6327228.42</v>
      </c>
      <c r="E192" s="19"/>
      <c r="F192" s="42"/>
    </row>
    <row r="193" spans="1:7" ht="11.25">
      <c r="A193" s="14"/>
      <c r="B193" s="14" t="s">
        <v>87</v>
      </c>
      <c r="C193" s="15">
        <v>0</v>
      </c>
      <c r="D193" s="20">
        <v>0</v>
      </c>
      <c r="E193" s="19"/>
      <c r="F193" s="42"/>
      <c r="G193" s="11"/>
    </row>
    <row r="194" spans="1:6" ht="11.25">
      <c r="A194" s="14"/>
      <c r="B194" s="14" t="s">
        <v>88</v>
      </c>
      <c r="C194" s="15">
        <v>3098342.43</v>
      </c>
      <c r="D194" s="16">
        <v>6327228.42</v>
      </c>
      <c r="E194" s="19"/>
      <c r="F194" s="42"/>
    </row>
    <row r="195" spans="1:6" ht="11.25">
      <c r="A195" s="6">
        <v>78</v>
      </c>
      <c r="B195" s="6" t="s">
        <v>21</v>
      </c>
      <c r="C195" s="7">
        <f>C196+C198</f>
        <v>164086.05000000002</v>
      </c>
      <c r="D195" s="8">
        <f>SUM(D196+D198)</f>
        <v>338631.48</v>
      </c>
      <c r="E195" s="19">
        <f>C195-D195</f>
        <v>-174545.42999999996</v>
      </c>
      <c r="F195" s="42">
        <f>E195/D195</f>
        <v>-0.5154436025853236</v>
      </c>
    </row>
    <row r="196" spans="1:6" ht="11.25">
      <c r="A196" s="14">
        <v>780</v>
      </c>
      <c r="B196" s="14" t="s">
        <v>158</v>
      </c>
      <c r="C196" s="15">
        <f>C197</f>
        <v>2132.2</v>
      </c>
      <c r="D196" s="16">
        <f>SUM(D197)</f>
        <v>123770.83</v>
      </c>
      <c r="E196" s="19"/>
      <c r="F196" s="42"/>
    </row>
    <row r="197" spans="1:6" ht="11.25">
      <c r="A197" s="14"/>
      <c r="B197" s="14" t="s">
        <v>222</v>
      </c>
      <c r="C197" s="15">
        <v>2132.2</v>
      </c>
      <c r="D197" s="16">
        <v>123770.83</v>
      </c>
      <c r="E197" s="19"/>
      <c r="F197" s="42"/>
    </row>
    <row r="198" spans="1:6" ht="11.25">
      <c r="A198" s="14">
        <v>781</v>
      </c>
      <c r="B198" s="14" t="s">
        <v>186</v>
      </c>
      <c r="C198" s="15">
        <f>C199</f>
        <v>161953.85</v>
      </c>
      <c r="D198" s="16">
        <f>SUM(D199)</f>
        <v>214860.65</v>
      </c>
      <c r="E198" s="19"/>
      <c r="F198" s="42"/>
    </row>
    <row r="199" spans="1:7" ht="11.25">
      <c r="A199" s="14"/>
      <c r="B199" s="14" t="s">
        <v>187</v>
      </c>
      <c r="C199" s="15">
        <v>161953.85</v>
      </c>
      <c r="D199" s="16">
        <v>214860.65</v>
      </c>
      <c r="E199" s="19"/>
      <c r="F199" s="42"/>
      <c r="G199" s="11"/>
    </row>
    <row r="200" spans="1:6" ht="11.25">
      <c r="A200" s="6">
        <v>79</v>
      </c>
      <c r="B200" s="6" t="s">
        <v>31</v>
      </c>
      <c r="C200" s="7">
        <f>C201+C208+C204</f>
        <v>15491436.81</v>
      </c>
      <c r="D200" s="8">
        <f>SUM(D201+D208)</f>
        <v>12007096.7</v>
      </c>
      <c r="E200" s="19">
        <f>C200-D200</f>
        <v>3484340.1100000013</v>
      </c>
      <c r="F200" s="42">
        <f>E200/D200</f>
        <v>0.29019005985018853</v>
      </c>
    </row>
    <row r="201" spans="1:6" ht="11.25">
      <c r="A201" s="14">
        <v>790</v>
      </c>
      <c r="B201" s="14" t="s">
        <v>223</v>
      </c>
      <c r="C201" s="15">
        <f>C202+C203</f>
        <v>34820.43</v>
      </c>
      <c r="D201" s="16">
        <f>SUM(D202+D203)</f>
        <v>0</v>
      </c>
      <c r="E201" s="19"/>
      <c r="F201" s="42"/>
    </row>
    <row r="202" spans="1:6" ht="11.25">
      <c r="A202" s="14"/>
      <c r="B202" s="14" t="s">
        <v>224</v>
      </c>
      <c r="C202" s="15">
        <v>0</v>
      </c>
      <c r="D202" s="16">
        <v>0</v>
      </c>
      <c r="E202" s="19"/>
      <c r="F202" s="42"/>
    </row>
    <row r="203" spans="1:6" ht="11.25">
      <c r="A203" s="14"/>
      <c r="B203" s="14" t="s">
        <v>225</v>
      </c>
      <c r="C203" s="15">
        <v>34820.43</v>
      </c>
      <c r="D203" s="16">
        <v>0</v>
      </c>
      <c r="E203" s="19"/>
      <c r="F203" s="42"/>
    </row>
    <row r="204" spans="1:6" ht="11.25">
      <c r="A204" s="14">
        <v>795</v>
      </c>
      <c r="B204" s="14" t="s">
        <v>229</v>
      </c>
      <c r="C204" s="15">
        <f>C205+C206+C207</f>
        <v>13652602.49</v>
      </c>
      <c r="D204" s="15">
        <f>D205+D206+D207</f>
        <v>0</v>
      </c>
      <c r="E204" s="19"/>
      <c r="F204" s="42"/>
    </row>
    <row r="205" spans="1:6" ht="11.25">
      <c r="A205" s="14"/>
      <c r="B205" s="14" t="s">
        <v>230</v>
      </c>
      <c r="C205" s="15">
        <v>2238808.08</v>
      </c>
      <c r="D205" s="16">
        <v>0</v>
      </c>
      <c r="E205" s="19"/>
      <c r="F205" s="42"/>
    </row>
    <row r="206" spans="1:6" ht="11.25">
      <c r="A206" s="14"/>
      <c r="B206" s="14" t="s">
        <v>231</v>
      </c>
      <c r="C206" s="15">
        <v>267845.48</v>
      </c>
      <c r="D206" s="16">
        <v>0</v>
      </c>
      <c r="E206" s="19"/>
      <c r="F206" s="42"/>
    </row>
    <row r="207" spans="1:6" ht="11.25">
      <c r="A207" s="14"/>
      <c r="B207" s="14" t="s">
        <v>232</v>
      </c>
      <c r="C207" s="15">
        <v>11145948.93</v>
      </c>
      <c r="D207" s="16">
        <v>0</v>
      </c>
      <c r="E207" s="19"/>
      <c r="F207" s="42"/>
    </row>
    <row r="208" spans="1:6" ht="11.25">
      <c r="A208" s="14">
        <v>799</v>
      </c>
      <c r="B208" s="14" t="s">
        <v>159</v>
      </c>
      <c r="C208" s="15">
        <f>C209+C210+C211</f>
        <v>1804013.8900000001</v>
      </c>
      <c r="D208" s="16">
        <f>SUM(D209:D211)</f>
        <v>12007096.7</v>
      </c>
      <c r="E208" s="19"/>
      <c r="F208" s="42"/>
    </row>
    <row r="209" spans="1:6" ht="11.25">
      <c r="A209" s="14"/>
      <c r="B209" s="14" t="s">
        <v>212</v>
      </c>
      <c r="C209" s="15">
        <v>2181.26</v>
      </c>
      <c r="D209" s="16">
        <v>0</v>
      </c>
      <c r="E209" s="19"/>
      <c r="F209" s="42"/>
    </row>
    <row r="210" spans="1:6" ht="11.25">
      <c r="A210" s="14"/>
      <c r="B210" s="14" t="s">
        <v>160</v>
      </c>
      <c r="C210" s="15">
        <v>38229.12</v>
      </c>
      <c r="D210" s="16">
        <v>77888.59</v>
      </c>
      <c r="E210" s="19"/>
      <c r="F210" s="42"/>
    </row>
    <row r="211" spans="1:6" ht="11.25">
      <c r="A211" s="14"/>
      <c r="B211" s="14" t="s">
        <v>161</v>
      </c>
      <c r="C211" s="15">
        <v>1763603.51</v>
      </c>
      <c r="D211" s="16">
        <v>11929208.11</v>
      </c>
      <c r="E211" s="19"/>
      <c r="F211" s="42"/>
    </row>
    <row r="212" spans="1:6" ht="11.25">
      <c r="A212" s="6">
        <v>8</v>
      </c>
      <c r="B212" s="6" t="s">
        <v>32</v>
      </c>
      <c r="C212" s="7">
        <f>C213+C216+C218+C226+C230</f>
        <v>103065.95</v>
      </c>
      <c r="D212" s="8">
        <f>SUM(D213+D216+D218+D226+D230)</f>
        <v>107056.31999999999</v>
      </c>
      <c r="E212" s="19">
        <f>C212-D212</f>
        <v>-3990.3699999999953</v>
      </c>
      <c r="F212" s="42">
        <f>E212/D212</f>
        <v>-0.03727355844101493</v>
      </c>
    </row>
    <row r="213" spans="1:6" ht="11.25">
      <c r="A213" s="6">
        <v>80</v>
      </c>
      <c r="B213" s="6" t="s">
        <v>89</v>
      </c>
      <c r="C213" s="7">
        <f>C214+C215</f>
        <v>0</v>
      </c>
      <c r="D213" s="8">
        <f>SUM(D214+D215)</f>
        <v>0</v>
      </c>
      <c r="E213" s="19">
        <f>C213-D213</f>
        <v>0</v>
      </c>
      <c r="F213" s="42"/>
    </row>
    <row r="214" spans="1:6" ht="11.25">
      <c r="A214" s="14">
        <v>800</v>
      </c>
      <c r="B214" s="14" t="s">
        <v>90</v>
      </c>
      <c r="C214" s="15">
        <v>0</v>
      </c>
      <c r="D214" s="16">
        <v>0</v>
      </c>
      <c r="E214" s="19"/>
      <c r="F214" s="42"/>
    </row>
    <row r="215" spans="1:6" ht="11.25">
      <c r="A215" s="14">
        <v>801</v>
      </c>
      <c r="B215" s="14" t="s">
        <v>91</v>
      </c>
      <c r="C215" s="15">
        <v>0</v>
      </c>
      <c r="D215" s="16">
        <v>0</v>
      </c>
      <c r="E215" s="19"/>
      <c r="F215" s="42"/>
    </row>
    <row r="216" spans="1:6" ht="11.25">
      <c r="A216" s="6">
        <v>81</v>
      </c>
      <c r="B216" s="6" t="s">
        <v>162</v>
      </c>
      <c r="C216" s="7">
        <f>C217</f>
        <v>0</v>
      </c>
      <c r="D216" s="8">
        <f>SUM(D217)</f>
        <v>0</v>
      </c>
      <c r="E216" s="19">
        <f>C216-D216</f>
        <v>0</v>
      </c>
      <c r="F216" s="42"/>
    </row>
    <row r="217" spans="1:6" ht="11.25">
      <c r="A217" s="14">
        <v>811</v>
      </c>
      <c r="B217" s="14" t="s">
        <v>163</v>
      </c>
      <c r="C217" s="15">
        <v>0</v>
      </c>
      <c r="D217" s="16">
        <v>0</v>
      </c>
      <c r="E217" s="19"/>
      <c r="F217" s="42"/>
    </row>
    <row r="218" spans="1:6" ht="11.25">
      <c r="A218" s="6">
        <v>83</v>
      </c>
      <c r="B218" s="6" t="s">
        <v>164</v>
      </c>
      <c r="C218" s="7">
        <f>C219+C223</f>
        <v>100440.39</v>
      </c>
      <c r="D218" s="8">
        <f>SUM(D219+D223)</f>
        <v>99584.59</v>
      </c>
      <c r="E218" s="19">
        <f>C218-D218</f>
        <v>855.8000000000029</v>
      </c>
      <c r="F218" s="42">
        <f>E218/D218</f>
        <v>0.008593699085370568</v>
      </c>
    </row>
    <row r="219" spans="1:6" ht="11.25">
      <c r="A219" s="14">
        <v>830</v>
      </c>
      <c r="B219" s="14" t="s">
        <v>165</v>
      </c>
      <c r="C219" s="15">
        <f>C220+C221+C222</f>
        <v>100440.39</v>
      </c>
      <c r="D219" s="16">
        <f>SUM(D220:D222)</f>
        <v>99584.59</v>
      </c>
      <c r="E219" s="19"/>
      <c r="F219" s="42"/>
    </row>
    <row r="220" spans="1:6" ht="11.25">
      <c r="A220" s="14"/>
      <c r="B220" s="14" t="s">
        <v>213</v>
      </c>
      <c r="C220" s="15">
        <v>0</v>
      </c>
      <c r="D220" s="16">
        <v>0</v>
      </c>
      <c r="E220" s="19"/>
      <c r="F220" s="42"/>
    </row>
    <row r="221" spans="1:6" ht="11.25">
      <c r="A221" s="14"/>
      <c r="B221" s="14" t="s">
        <v>170</v>
      </c>
      <c r="C221" s="15">
        <v>45540.39</v>
      </c>
      <c r="D221" s="16">
        <v>50272.89</v>
      </c>
      <c r="E221" s="19"/>
      <c r="F221" s="42"/>
    </row>
    <row r="222" spans="1:6" ht="11.25">
      <c r="A222" s="14"/>
      <c r="B222" s="14" t="s">
        <v>171</v>
      </c>
      <c r="C222" s="15">
        <v>54900</v>
      </c>
      <c r="D222" s="20">
        <v>49311.7</v>
      </c>
      <c r="E222" s="19"/>
      <c r="F222" s="42"/>
    </row>
    <row r="223" spans="1:6" ht="11.25">
      <c r="A223" s="14">
        <v>831</v>
      </c>
      <c r="B223" s="14" t="s">
        <v>166</v>
      </c>
      <c r="C223" s="15">
        <f>C224+C225</f>
        <v>0</v>
      </c>
      <c r="D223" s="16">
        <f>SUM(D224:D225)</f>
        <v>0</v>
      </c>
      <c r="E223" s="19"/>
      <c r="F223" s="42"/>
    </row>
    <row r="224" spans="1:6" ht="11.25">
      <c r="A224" s="14"/>
      <c r="B224" s="14" t="s">
        <v>172</v>
      </c>
      <c r="C224" s="15">
        <v>0</v>
      </c>
      <c r="D224" s="16">
        <v>0</v>
      </c>
      <c r="E224" s="19"/>
      <c r="F224" s="42"/>
    </row>
    <row r="225" spans="1:6" ht="11.25">
      <c r="A225" s="14"/>
      <c r="B225" s="14" t="s">
        <v>167</v>
      </c>
      <c r="C225" s="15">
        <v>0</v>
      </c>
      <c r="D225" s="20">
        <v>0</v>
      </c>
      <c r="E225" s="19"/>
      <c r="F225" s="42"/>
    </row>
    <row r="226" spans="1:6" s="45" customFormat="1" ht="12" customHeight="1">
      <c r="A226" s="6">
        <v>84</v>
      </c>
      <c r="B226" s="6" t="s">
        <v>33</v>
      </c>
      <c r="C226" s="7">
        <f>C227+C229</f>
        <v>0</v>
      </c>
      <c r="D226" s="8">
        <f>SUM(D227+D229)</f>
        <v>0</v>
      </c>
      <c r="E226" s="19">
        <f>C226-D226</f>
        <v>0</v>
      </c>
      <c r="F226" s="42"/>
    </row>
    <row r="227" spans="1:6" ht="11.25">
      <c r="A227" s="14">
        <v>840</v>
      </c>
      <c r="B227" s="14" t="s">
        <v>177</v>
      </c>
      <c r="C227" s="15">
        <f>C228</f>
        <v>0</v>
      </c>
      <c r="D227" s="16">
        <f>SUM(D228)</f>
        <v>0</v>
      </c>
      <c r="E227" s="19"/>
      <c r="F227" s="42"/>
    </row>
    <row r="228" spans="1:6" ht="11.25">
      <c r="A228" s="14"/>
      <c r="B228" s="14" t="s">
        <v>176</v>
      </c>
      <c r="C228" s="15">
        <v>0</v>
      </c>
      <c r="D228" s="16">
        <v>0</v>
      </c>
      <c r="E228" s="19"/>
      <c r="F228" s="42"/>
    </row>
    <row r="229" spans="1:6" ht="11.25">
      <c r="A229" s="14">
        <v>841</v>
      </c>
      <c r="B229" s="14" t="s">
        <v>168</v>
      </c>
      <c r="C229" s="15">
        <v>0</v>
      </c>
      <c r="D229" s="16">
        <v>0</v>
      </c>
      <c r="E229" s="19"/>
      <c r="F229" s="42"/>
    </row>
    <row r="230" spans="1:6" ht="12.75" customHeight="1">
      <c r="A230" s="46">
        <v>86</v>
      </c>
      <c r="B230" s="6" t="s">
        <v>169</v>
      </c>
      <c r="C230" s="7">
        <f>C231+C234</f>
        <v>2625.56</v>
      </c>
      <c r="D230" s="47">
        <f>SUM(D231+D234)</f>
        <v>7471.73</v>
      </c>
      <c r="E230" s="19">
        <f aca="true" t="shared" si="0" ref="E230:E238">C230-D230</f>
        <v>-4846.17</v>
      </c>
      <c r="F230" s="42">
        <f aca="true" t="shared" si="1" ref="F230:F236">E230/D230</f>
        <v>-0.6486007925875267</v>
      </c>
    </row>
    <row r="231" spans="1:6" ht="11.25">
      <c r="A231" s="14">
        <v>860</v>
      </c>
      <c r="B231" s="14" t="s">
        <v>92</v>
      </c>
      <c r="C231" s="15">
        <f>C232+C233</f>
        <v>2625.56</v>
      </c>
      <c r="D231" s="20">
        <f>SUM(D232:D233)</f>
        <v>7471.73</v>
      </c>
      <c r="E231" s="19"/>
      <c r="F231" s="42"/>
    </row>
    <row r="232" spans="1:6" ht="11.25">
      <c r="A232" s="14"/>
      <c r="B232" s="14" t="s">
        <v>130</v>
      </c>
      <c r="C232" s="15">
        <v>2625.56</v>
      </c>
      <c r="D232" s="20">
        <v>7471.73</v>
      </c>
      <c r="E232" s="19"/>
      <c r="F232" s="42"/>
    </row>
    <row r="233" spans="1:6" ht="11.25">
      <c r="A233" s="14"/>
      <c r="B233" s="14" t="s">
        <v>131</v>
      </c>
      <c r="C233" s="15">
        <v>0</v>
      </c>
      <c r="D233" s="20">
        <v>0</v>
      </c>
      <c r="E233" s="19"/>
      <c r="F233" s="42"/>
    </row>
    <row r="234" spans="1:6" ht="11.25">
      <c r="A234" s="14">
        <v>861</v>
      </c>
      <c r="B234" s="14" t="s">
        <v>93</v>
      </c>
      <c r="C234" s="15">
        <v>0</v>
      </c>
      <c r="D234" s="20">
        <v>0</v>
      </c>
      <c r="E234" s="19"/>
      <c r="F234" s="42"/>
    </row>
    <row r="235" spans="1:6" ht="11.25">
      <c r="A235" s="6">
        <v>9</v>
      </c>
      <c r="B235" s="6" t="s">
        <v>44</v>
      </c>
      <c r="C235" s="7">
        <f>C236+C238</f>
        <v>22742837.99</v>
      </c>
      <c r="D235" s="47">
        <f>SUM(D236+D238)</f>
        <v>-1239266.76</v>
      </c>
      <c r="E235" s="19">
        <f>C235-D235</f>
        <v>23982104.75</v>
      </c>
      <c r="F235" s="42">
        <f>-(E235/D235)</f>
        <v>19.35185024247725</v>
      </c>
    </row>
    <row r="236" spans="1:6" ht="11.25">
      <c r="A236" s="6">
        <v>91</v>
      </c>
      <c r="B236" s="6" t="s">
        <v>94</v>
      </c>
      <c r="C236" s="7">
        <f>C237</f>
        <v>22742837.99</v>
      </c>
      <c r="D236" s="20">
        <f>SUM(D237)</f>
        <v>-1239266.76</v>
      </c>
      <c r="E236" s="19">
        <f t="shared" si="0"/>
        <v>23982104.75</v>
      </c>
      <c r="F236" s="42">
        <f>-(E236/D236)</f>
        <v>19.35185024247725</v>
      </c>
    </row>
    <row r="237" spans="1:6" ht="11.25">
      <c r="A237" s="14">
        <v>911</v>
      </c>
      <c r="B237" s="14" t="s">
        <v>46</v>
      </c>
      <c r="C237" s="15">
        <v>22742837.99</v>
      </c>
      <c r="D237" s="20">
        <v>-1239266.76</v>
      </c>
      <c r="E237" s="19"/>
      <c r="F237" s="42"/>
    </row>
    <row r="238" spans="1:6" ht="11.25">
      <c r="A238" s="6">
        <v>94</v>
      </c>
      <c r="B238" s="6" t="s">
        <v>132</v>
      </c>
      <c r="C238" s="7">
        <f>C239</f>
        <v>0</v>
      </c>
      <c r="D238" s="47">
        <f>SUM(D239)</f>
        <v>0</v>
      </c>
      <c r="E238" s="19">
        <f t="shared" si="0"/>
        <v>0</v>
      </c>
      <c r="F238" s="42"/>
    </row>
    <row r="239" spans="1:6" ht="11.25">
      <c r="A239" s="14">
        <v>941</v>
      </c>
      <c r="B239" s="14" t="s">
        <v>95</v>
      </c>
      <c r="C239" s="15">
        <v>0</v>
      </c>
      <c r="D239" s="20">
        <v>0</v>
      </c>
      <c r="E239" s="18"/>
      <c r="F239" s="42"/>
    </row>
    <row r="240" spans="1:6" ht="11.25">
      <c r="A240" s="48"/>
      <c r="B240" s="49" t="s">
        <v>34</v>
      </c>
      <c r="C240" s="50">
        <f>C4+C64+C119+C141+C147+C212+C235</f>
        <v>343937555.68</v>
      </c>
      <c r="D240" s="51">
        <f>SUM(D4,D64,D119,D141,D147,D212,D235)</f>
        <v>327202847.37999994</v>
      </c>
      <c r="E240" s="52">
        <f>C240-D240</f>
        <v>16734708.300000072</v>
      </c>
      <c r="F240" s="53">
        <f>E240/D240</f>
        <v>0.05114475144088544</v>
      </c>
    </row>
    <row r="243" ht="11.25">
      <c r="E243" s="55"/>
    </row>
    <row r="244" ht="11.25">
      <c r="E244" s="55"/>
    </row>
    <row r="344" spans="1:8" s="56" customFormat="1" ht="11.25">
      <c r="A344" s="1"/>
      <c r="B344" s="1"/>
      <c r="C344" s="11"/>
      <c r="D344" s="54"/>
      <c r="E344" s="57"/>
      <c r="G344" s="1"/>
      <c r="H344" s="1"/>
    </row>
    <row r="345" spans="1:8" s="56" customFormat="1" ht="11.25">
      <c r="A345" s="1"/>
      <c r="B345" s="1"/>
      <c r="C345" s="11"/>
      <c r="D345" s="54"/>
      <c r="E345" s="57"/>
      <c r="G345" s="1"/>
      <c r="H345" s="1"/>
    </row>
    <row r="346" spans="1:8" s="56" customFormat="1" ht="11.25">
      <c r="A346" s="1"/>
      <c r="B346" s="1"/>
      <c r="C346" s="11"/>
      <c r="D346" s="54"/>
      <c r="E346" s="57"/>
      <c r="G346" s="1"/>
      <c r="H346" s="1"/>
    </row>
    <row r="347" spans="1:8" s="56" customFormat="1" ht="11.25">
      <c r="A347" s="1"/>
      <c r="B347" s="1"/>
      <c r="C347" s="11"/>
      <c r="D347" s="54"/>
      <c r="E347" s="57"/>
      <c r="G347" s="1"/>
      <c r="H347" s="1"/>
    </row>
    <row r="348" spans="1:8" s="56" customFormat="1" ht="11.25">
      <c r="A348" s="1"/>
      <c r="B348" s="1"/>
      <c r="C348" s="11"/>
      <c r="D348" s="54"/>
      <c r="E348" s="57"/>
      <c r="G348" s="1"/>
      <c r="H348" s="1"/>
    </row>
    <row r="349" spans="1:8" s="56" customFormat="1" ht="11.25">
      <c r="A349" s="1"/>
      <c r="B349" s="1"/>
      <c r="C349" s="11"/>
      <c r="D349" s="54"/>
      <c r="E349" s="57"/>
      <c r="G349" s="1"/>
      <c r="H349" s="1"/>
    </row>
    <row r="350" spans="1:8" s="56" customFormat="1" ht="11.25">
      <c r="A350" s="1"/>
      <c r="B350" s="1"/>
      <c r="C350" s="11"/>
      <c r="D350" s="54"/>
      <c r="E350" s="57"/>
      <c r="G350" s="1"/>
      <c r="H350" s="1"/>
    </row>
    <row r="351" spans="1:8" s="56" customFormat="1" ht="11.25">
      <c r="A351" s="1"/>
      <c r="B351" s="1"/>
      <c r="C351" s="11"/>
      <c r="D351" s="54"/>
      <c r="E351" s="57"/>
      <c r="G351" s="1"/>
      <c r="H351" s="1"/>
    </row>
    <row r="352" spans="1:8" s="56" customFormat="1" ht="11.25">
      <c r="A352" s="1"/>
      <c r="B352" s="1"/>
      <c r="C352" s="11"/>
      <c r="D352" s="54"/>
      <c r="E352" s="57"/>
      <c r="G352" s="1"/>
      <c r="H352" s="1"/>
    </row>
    <row r="353" spans="1:8" s="56" customFormat="1" ht="11.25">
      <c r="A353" s="1"/>
      <c r="B353" s="1"/>
      <c r="C353" s="11"/>
      <c r="D353" s="54"/>
      <c r="E353" s="57"/>
      <c r="G353" s="1"/>
      <c r="H353" s="1"/>
    </row>
    <row r="354" spans="1:8" s="56" customFormat="1" ht="11.25">
      <c r="A354" s="1"/>
      <c r="B354" s="1"/>
      <c r="C354" s="11"/>
      <c r="D354" s="54"/>
      <c r="E354" s="57"/>
      <c r="G354" s="1"/>
      <c r="H354" s="1"/>
    </row>
    <row r="355" spans="1:8" s="56" customFormat="1" ht="11.25">
      <c r="A355" s="1"/>
      <c r="B355" s="1"/>
      <c r="C355" s="11"/>
      <c r="D355" s="54"/>
      <c r="E355" s="57"/>
      <c r="G355" s="1"/>
      <c r="H355" s="1"/>
    </row>
    <row r="356" spans="1:8" s="56" customFormat="1" ht="11.25">
      <c r="A356" s="1"/>
      <c r="B356" s="1"/>
      <c r="C356" s="11"/>
      <c r="D356" s="54"/>
      <c r="E356" s="57"/>
      <c r="G356" s="1"/>
      <c r="H356" s="1"/>
    </row>
    <row r="357" spans="1:8" s="56" customFormat="1" ht="11.25">
      <c r="A357" s="1"/>
      <c r="B357" s="1"/>
      <c r="C357" s="11"/>
      <c r="D357" s="54"/>
      <c r="E357" s="57"/>
      <c r="G357" s="1"/>
      <c r="H357" s="1"/>
    </row>
    <row r="358" spans="1:8" s="56" customFormat="1" ht="11.25">
      <c r="A358" s="1"/>
      <c r="B358" s="1"/>
      <c r="C358" s="11"/>
      <c r="D358" s="54"/>
      <c r="E358" s="57"/>
      <c r="G358" s="1"/>
      <c r="H358" s="1"/>
    </row>
    <row r="359" spans="1:8" s="56" customFormat="1" ht="11.25">
      <c r="A359" s="1"/>
      <c r="B359" s="1"/>
      <c r="C359" s="11"/>
      <c r="D359" s="54"/>
      <c r="E359" s="57"/>
      <c r="G359" s="1"/>
      <c r="H359" s="1"/>
    </row>
    <row r="360" spans="1:8" s="56" customFormat="1" ht="11.25">
      <c r="A360" s="1"/>
      <c r="B360" s="1"/>
      <c r="C360" s="11"/>
      <c r="D360" s="54"/>
      <c r="E360" s="57"/>
      <c r="G360" s="1"/>
      <c r="H360" s="1"/>
    </row>
    <row r="361" spans="1:8" s="56" customFormat="1" ht="11.25">
      <c r="A361" s="1"/>
      <c r="B361" s="1"/>
      <c r="C361" s="11"/>
      <c r="D361" s="54"/>
      <c r="E361" s="57"/>
      <c r="G361" s="1"/>
      <c r="H361" s="1"/>
    </row>
    <row r="362" spans="1:8" s="56" customFormat="1" ht="11.25">
      <c r="A362" s="1"/>
      <c r="B362" s="1"/>
      <c r="C362" s="11"/>
      <c r="D362" s="54"/>
      <c r="E362" s="57"/>
      <c r="G362" s="1"/>
      <c r="H362" s="1"/>
    </row>
    <row r="363" spans="1:8" s="56" customFormat="1" ht="11.25">
      <c r="A363" s="1"/>
      <c r="B363" s="1"/>
      <c r="C363" s="11"/>
      <c r="D363" s="54"/>
      <c r="E363" s="57"/>
      <c r="G363" s="1"/>
      <c r="H363" s="1"/>
    </row>
    <row r="364" spans="1:8" s="56" customFormat="1" ht="11.25">
      <c r="A364" s="1"/>
      <c r="B364" s="1"/>
      <c r="C364" s="11"/>
      <c r="D364" s="54"/>
      <c r="E364" s="57"/>
      <c r="G364" s="1"/>
      <c r="H364" s="1"/>
    </row>
    <row r="365" spans="1:8" s="56" customFormat="1" ht="11.25">
      <c r="A365" s="1"/>
      <c r="B365" s="1"/>
      <c r="C365" s="11"/>
      <c r="D365" s="54"/>
      <c r="E365" s="57"/>
      <c r="G365" s="1"/>
      <c r="H365" s="1"/>
    </row>
    <row r="366" spans="1:8" s="56" customFormat="1" ht="11.25">
      <c r="A366" s="1"/>
      <c r="B366" s="1"/>
      <c r="C366" s="11"/>
      <c r="D366" s="54"/>
      <c r="E366" s="57"/>
      <c r="G366" s="1"/>
      <c r="H366" s="1"/>
    </row>
    <row r="367" spans="1:8" s="56" customFormat="1" ht="11.25">
      <c r="A367" s="1"/>
      <c r="B367" s="1"/>
      <c r="C367" s="11"/>
      <c r="D367" s="54"/>
      <c r="E367" s="57"/>
      <c r="G367" s="1"/>
      <c r="H367" s="1"/>
    </row>
    <row r="368" spans="1:8" s="56" customFormat="1" ht="11.25">
      <c r="A368" s="1"/>
      <c r="B368" s="1"/>
      <c r="C368" s="11"/>
      <c r="D368" s="54"/>
      <c r="E368" s="57"/>
      <c r="G368" s="1"/>
      <c r="H368" s="1"/>
    </row>
    <row r="369" spans="1:8" s="56" customFormat="1" ht="11.25">
      <c r="A369" s="1"/>
      <c r="B369" s="1"/>
      <c r="C369" s="11"/>
      <c r="D369" s="54"/>
      <c r="E369" s="57"/>
      <c r="G369" s="1"/>
      <c r="H369" s="1"/>
    </row>
    <row r="370" spans="1:8" s="56" customFormat="1" ht="11.25">
      <c r="A370" s="1"/>
      <c r="B370" s="1"/>
      <c r="C370" s="11"/>
      <c r="D370" s="54"/>
      <c r="E370" s="57"/>
      <c r="G370" s="1"/>
      <c r="H370" s="1"/>
    </row>
    <row r="371" spans="1:8" s="56" customFormat="1" ht="11.25">
      <c r="A371" s="1"/>
      <c r="B371" s="1"/>
      <c r="C371" s="11"/>
      <c r="D371" s="54"/>
      <c r="E371" s="57"/>
      <c r="G371" s="1"/>
      <c r="H371" s="1"/>
    </row>
    <row r="372" spans="1:8" s="56" customFormat="1" ht="11.25">
      <c r="A372" s="1"/>
      <c r="B372" s="1"/>
      <c r="C372" s="11"/>
      <c r="D372" s="54"/>
      <c r="E372" s="57"/>
      <c r="G372" s="1"/>
      <c r="H372" s="1"/>
    </row>
    <row r="373" spans="1:8" s="56" customFormat="1" ht="11.25">
      <c r="A373" s="1"/>
      <c r="B373" s="1"/>
      <c r="C373" s="11"/>
      <c r="D373" s="54"/>
      <c r="E373" s="57"/>
      <c r="G373" s="1"/>
      <c r="H373" s="1"/>
    </row>
    <row r="374" spans="1:8" s="56" customFormat="1" ht="11.25">
      <c r="A374" s="1"/>
      <c r="B374" s="1"/>
      <c r="C374" s="11"/>
      <c r="D374" s="54"/>
      <c r="E374" s="57"/>
      <c r="G374" s="1"/>
      <c r="H374" s="1"/>
    </row>
    <row r="375" spans="1:8" s="56" customFormat="1" ht="11.25">
      <c r="A375" s="1"/>
      <c r="B375" s="1"/>
      <c r="C375" s="11"/>
      <c r="D375" s="54"/>
      <c r="E375" s="57"/>
      <c r="G375" s="1"/>
      <c r="H375" s="1"/>
    </row>
    <row r="376" spans="1:8" s="56" customFormat="1" ht="11.25">
      <c r="A376" s="1"/>
      <c r="B376" s="1"/>
      <c r="C376" s="11"/>
      <c r="D376" s="54"/>
      <c r="E376" s="57"/>
      <c r="G376" s="1"/>
      <c r="H376" s="1"/>
    </row>
    <row r="377" spans="1:8" s="56" customFormat="1" ht="11.25">
      <c r="A377" s="1"/>
      <c r="B377" s="1"/>
      <c r="C377" s="11"/>
      <c r="D377" s="54"/>
      <c r="E377" s="57"/>
      <c r="G377" s="1"/>
      <c r="H377" s="1"/>
    </row>
    <row r="378" spans="1:8" s="56" customFormat="1" ht="11.25">
      <c r="A378" s="1"/>
      <c r="B378" s="1"/>
      <c r="C378" s="11"/>
      <c r="D378" s="54"/>
      <c r="E378" s="57"/>
      <c r="G378" s="1"/>
      <c r="H378" s="1"/>
    </row>
    <row r="379" spans="1:8" s="56" customFormat="1" ht="11.25">
      <c r="A379" s="1"/>
      <c r="B379" s="1"/>
      <c r="C379" s="11"/>
      <c r="D379" s="54"/>
      <c r="E379" s="57"/>
      <c r="G379" s="1"/>
      <c r="H379" s="1"/>
    </row>
    <row r="380" spans="1:8" s="56" customFormat="1" ht="11.25">
      <c r="A380" s="1"/>
      <c r="B380" s="1"/>
      <c r="C380" s="11"/>
      <c r="D380" s="54"/>
      <c r="E380" s="57"/>
      <c r="G380" s="1"/>
      <c r="H380" s="1"/>
    </row>
    <row r="381" spans="1:8" s="56" customFormat="1" ht="11.25">
      <c r="A381" s="1"/>
      <c r="B381" s="1"/>
      <c r="C381" s="11"/>
      <c r="D381" s="54"/>
      <c r="E381" s="57"/>
      <c r="G381" s="1"/>
      <c r="H381" s="1"/>
    </row>
    <row r="382" spans="1:8" s="56" customFormat="1" ht="11.25">
      <c r="A382" s="1"/>
      <c r="B382" s="1"/>
      <c r="C382" s="11"/>
      <c r="D382" s="54"/>
      <c r="E382" s="57"/>
      <c r="G382" s="1"/>
      <c r="H382" s="1"/>
    </row>
    <row r="383" spans="1:8" s="56" customFormat="1" ht="11.25">
      <c r="A383" s="1"/>
      <c r="B383" s="1"/>
      <c r="C383" s="11"/>
      <c r="D383" s="54"/>
      <c r="E383" s="57"/>
      <c r="G383" s="1"/>
      <c r="H383" s="1"/>
    </row>
    <row r="384" spans="1:8" s="56" customFormat="1" ht="11.25">
      <c r="A384" s="1"/>
      <c r="B384" s="1"/>
      <c r="C384" s="11"/>
      <c r="D384" s="54"/>
      <c r="E384" s="57"/>
      <c r="G384" s="1"/>
      <c r="H384" s="1"/>
    </row>
    <row r="385" spans="1:8" s="56" customFormat="1" ht="11.25">
      <c r="A385" s="1"/>
      <c r="B385" s="1"/>
      <c r="C385" s="11"/>
      <c r="D385" s="54"/>
      <c r="E385" s="57"/>
      <c r="G385" s="1"/>
      <c r="H385" s="1"/>
    </row>
    <row r="386" spans="1:8" s="56" customFormat="1" ht="11.25">
      <c r="A386" s="1"/>
      <c r="B386" s="1"/>
      <c r="C386" s="11"/>
      <c r="D386" s="54"/>
      <c r="E386" s="57"/>
      <c r="G386" s="1"/>
      <c r="H386" s="1"/>
    </row>
    <row r="387" spans="1:8" s="56" customFormat="1" ht="11.25">
      <c r="A387" s="1"/>
      <c r="B387" s="1"/>
      <c r="C387" s="11"/>
      <c r="D387" s="54"/>
      <c r="E387" s="57"/>
      <c r="G387" s="1"/>
      <c r="H387" s="1"/>
    </row>
    <row r="388" spans="1:8" s="56" customFormat="1" ht="11.25">
      <c r="A388" s="1"/>
      <c r="B388" s="1"/>
      <c r="C388" s="11"/>
      <c r="D388" s="54"/>
      <c r="E388" s="57"/>
      <c r="G388" s="1"/>
      <c r="H388" s="1"/>
    </row>
    <row r="389" spans="1:8" s="56" customFormat="1" ht="11.25">
      <c r="A389" s="1"/>
      <c r="B389" s="1"/>
      <c r="C389" s="11"/>
      <c r="D389" s="54"/>
      <c r="E389" s="57"/>
      <c r="G389" s="1"/>
      <c r="H389" s="1"/>
    </row>
    <row r="390" spans="1:8" s="56" customFormat="1" ht="11.25">
      <c r="A390" s="1"/>
      <c r="B390" s="1"/>
      <c r="C390" s="11"/>
      <c r="D390" s="54"/>
      <c r="E390" s="57"/>
      <c r="G390" s="1"/>
      <c r="H390" s="1"/>
    </row>
    <row r="391" spans="1:8" s="56" customFormat="1" ht="11.25">
      <c r="A391" s="1"/>
      <c r="B391" s="1"/>
      <c r="C391" s="11"/>
      <c r="D391" s="54"/>
      <c r="E391" s="57"/>
      <c r="G391" s="1"/>
      <c r="H391" s="1"/>
    </row>
    <row r="392" spans="1:8" s="56" customFormat="1" ht="11.25">
      <c r="A392" s="1"/>
      <c r="B392" s="1"/>
      <c r="C392" s="11"/>
      <c r="D392" s="54"/>
      <c r="E392" s="57"/>
      <c r="G392" s="1"/>
      <c r="H392" s="1"/>
    </row>
    <row r="393" spans="1:8" s="56" customFormat="1" ht="11.25">
      <c r="A393" s="1"/>
      <c r="B393" s="1"/>
      <c r="C393" s="11"/>
      <c r="D393" s="54"/>
      <c r="E393" s="57"/>
      <c r="G393" s="1"/>
      <c r="H393" s="1"/>
    </row>
    <row r="394" spans="1:8" s="56" customFormat="1" ht="11.25">
      <c r="A394" s="1"/>
      <c r="B394" s="1"/>
      <c r="C394" s="11"/>
      <c r="D394" s="54"/>
      <c r="E394" s="57"/>
      <c r="G394" s="1"/>
      <c r="H394" s="1"/>
    </row>
    <row r="395" spans="1:8" s="56" customFormat="1" ht="11.25">
      <c r="A395" s="1"/>
      <c r="B395" s="1"/>
      <c r="C395" s="11"/>
      <c r="D395" s="54"/>
      <c r="E395" s="57"/>
      <c r="G395" s="1"/>
      <c r="H395" s="1"/>
    </row>
    <row r="396" spans="1:8" s="56" customFormat="1" ht="11.25">
      <c r="A396" s="1"/>
      <c r="B396" s="1"/>
      <c r="C396" s="11"/>
      <c r="D396" s="54"/>
      <c r="E396" s="57"/>
      <c r="G396" s="1"/>
      <c r="H396" s="1"/>
    </row>
    <row r="397" spans="1:8" s="56" customFormat="1" ht="11.25">
      <c r="A397" s="1"/>
      <c r="B397" s="1"/>
      <c r="C397" s="11"/>
      <c r="D397" s="54"/>
      <c r="E397" s="57"/>
      <c r="G397" s="1"/>
      <c r="H397" s="1"/>
    </row>
    <row r="398" spans="1:8" s="56" customFormat="1" ht="11.25">
      <c r="A398" s="1"/>
      <c r="B398" s="1"/>
      <c r="C398" s="11"/>
      <c r="D398" s="54"/>
      <c r="E398" s="57"/>
      <c r="G398" s="1"/>
      <c r="H398" s="1"/>
    </row>
    <row r="399" spans="1:8" s="56" customFormat="1" ht="11.25">
      <c r="A399" s="1"/>
      <c r="B399" s="1"/>
      <c r="C399" s="11"/>
      <c r="D399" s="54"/>
      <c r="E399" s="57"/>
      <c r="G399" s="1"/>
      <c r="H399" s="1"/>
    </row>
    <row r="400" spans="1:8" s="56" customFormat="1" ht="11.25">
      <c r="A400" s="1"/>
      <c r="B400" s="1"/>
      <c r="C400" s="11"/>
      <c r="D400" s="54"/>
      <c r="E400" s="57"/>
      <c r="G400" s="1"/>
      <c r="H400" s="1"/>
    </row>
    <row r="401" spans="1:8" s="56" customFormat="1" ht="11.25">
      <c r="A401" s="1"/>
      <c r="B401" s="1"/>
      <c r="C401" s="11"/>
      <c r="D401" s="54"/>
      <c r="E401" s="57"/>
      <c r="G401" s="1"/>
      <c r="H401" s="1"/>
    </row>
    <row r="402" spans="1:8" s="56" customFormat="1" ht="11.25">
      <c r="A402" s="1"/>
      <c r="B402" s="1"/>
      <c r="C402" s="11"/>
      <c r="D402" s="54"/>
      <c r="E402" s="57"/>
      <c r="G402" s="1"/>
      <c r="H402" s="1"/>
    </row>
    <row r="403" spans="1:8" s="56" customFormat="1" ht="11.25">
      <c r="A403" s="1"/>
      <c r="B403" s="1"/>
      <c r="C403" s="11"/>
      <c r="D403" s="54"/>
      <c r="E403" s="57"/>
      <c r="G403" s="1"/>
      <c r="H403" s="1"/>
    </row>
    <row r="404" spans="1:8" s="56" customFormat="1" ht="11.25">
      <c r="A404" s="1"/>
      <c r="B404" s="1"/>
      <c r="C404" s="11"/>
      <c r="D404" s="54"/>
      <c r="E404" s="57"/>
      <c r="G404" s="1"/>
      <c r="H404" s="1"/>
    </row>
    <row r="405" spans="1:8" s="56" customFormat="1" ht="11.25">
      <c r="A405" s="1"/>
      <c r="B405" s="1"/>
      <c r="C405" s="11"/>
      <c r="D405" s="54"/>
      <c r="E405" s="57"/>
      <c r="G405" s="1"/>
      <c r="H405" s="1"/>
    </row>
    <row r="406" spans="1:8" s="56" customFormat="1" ht="11.25">
      <c r="A406" s="1"/>
      <c r="B406" s="1"/>
      <c r="C406" s="11"/>
      <c r="D406" s="54"/>
      <c r="E406" s="57"/>
      <c r="G406" s="1"/>
      <c r="H406" s="1"/>
    </row>
    <row r="407" spans="1:8" s="56" customFormat="1" ht="11.25">
      <c r="A407" s="1"/>
      <c r="B407" s="1"/>
      <c r="C407" s="11"/>
      <c r="D407" s="54"/>
      <c r="E407" s="57"/>
      <c r="G407" s="1"/>
      <c r="H407" s="1"/>
    </row>
    <row r="408" spans="1:8" s="56" customFormat="1" ht="11.25">
      <c r="A408" s="1"/>
      <c r="B408" s="1"/>
      <c r="C408" s="11"/>
      <c r="D408" s="54"/>
      <c r="E408" s="57"/>
      <c r="G408" s="1"/>
      <c r="H408" s="1"/>
    </row>
    <row r="409" spans="1:8" s="56" customFormat="1" ht="11.25">
      <c r="A409" s="1"/>
      <c r="B409" s="1"/>
      <c r="C409" s="11"/>
      <c r="D409" s="54"/>
      <c r="E409" s="57"/>
      <c r="G409" s="1"/>
      <c r="H409" s="1"/>
    </row>
    <row r="410" spans="1:8" s="56" customFormat="1" ht="11.25">
      <c r="A410" s="1"/>
      <c r="B410" s="1"/>
      <c r="C410" s="11"/>
      <c r="D410" s="54"/>
      <c r="E410" s="57"/>
      <c r="G410" s="1"/>
      <c r="H410" s="1"/>
    </row>
    <row r="411" spans="1:8" s="56" customFormat="1" ht="11.25">
      <c r="A411" s="1"/>
      <c r="B411" s="1"/>
      <c r="C411" s="11"/>
      <c r="D411" s="54"/>
      <c r="E411" s="57"/>
      <c r="G411" s="1"/>
      <c r="H411" s="1"/>
    </row>
    <row r="412" spans="1:8" s="56" customFormat="1" ht="11.25">
      <c r="A412" s="1"/>
      <c r="B412" s="1"/>
      <c r="C412" s="11"/>
      <c r="D412" s="54"/>
      <c r="E412" s="57"/>
      <c r="G412" s="1"/>
      <c r="H412" s="1"/>
    </row>
    <row r="413" spans="1:8" s="56" customFormat="1" ht="11.25">
      <c r="A413" s="1"/>
      <c r="B413" s="1"/>
      <c r="C413" s="11"/>
      <c r="D413" s="54"/>
      <c r="E413" s="57"/>
      <c r="G413" s="1"/>
      <c r="H413" s="1"/>
    </row>
    <row r="414" spans="1:8" s="56" customFormat="1" ht="11.25">
      <c r="A414" s="1"/>
      <c r="B414" s="1"/>
      <c r="C414" s="11"/>
      <c r="D414" s="54"/>
      <c r="E414" s="57"/>
      <c r="G414" s="1"/>
      <c r="H414" s="1"/>
    </row>
    <row r="415" spans="1:8" s="56" customFormat="1" ht="11.25">
      <c r="A415" s="1"/>
      <c r="B415" s="1"/>
      <c r="C415" s="11"/>
      <c r="D415" s="54"/>
      <c r="E415" s="57"/>
      <c r="G415" s="1"/>
      <c r="H415" s="1"/>
    </row>
    <row r="416" spans="1:8" s="56" customFormat="1" ht="11.25">
      <c r="A416" s="1"/>
      <c r="B416" s="1"/>
      <c r="C416" s="11"/>
      <c r="D416" s="54"/>
      <c r="E416" s="57"/>
      <c r="G416" s="1"/>
      <c r="H416" s="1"/>
    </row>
    <row r="417" spans="1:8" s="56" customFormat="1" ht="11.25">
      <c r="A417" s="1"/>
      <c r="B417" s="1"/>
      <c r="C417" s="11"/>
      <c r="D417" s="54"/>
      <c r="E417" s="57"/>
      <c r="G417" s="1"/>
      <c r="H417" s="1"/>
    </row>
    <row r="418" spans="1:8" s="56" customFormat="1" ht="11.25">
      <c r="A418" s="1"/>
      <c r="B418" s="1"/>
      <c r="C418" s="11"/>
      <c r="D418" s="54"/>
      <c r="E418" s="57"/>
      <c r="G418" s="1"/>
      <c r="H418" s="1"/>
    </row>
    <row r="419" spans="1:8" s="56" customFormat="1" ht="11.25">
      <c r="A419" s="1"/>
      <c r="B419" s="1"/>
      <c r="C419" s="11"/>
      <c r="D419" s="54"/>
      <c r="E419" s="57"/>
      <c r="G419" s="1"/>
      <c r="H419" s="1"/>
    </row>
    <row r="420" spans="1:8" s="56" customFormat="1" ht="11.25">
      <c r="A420" s="1"/>
      <c r="B420" s="1"/>
      <c r="C420" s="11"/>
      <c r="D420" s="54"/>
      <c r="E420" s="57"/>
      <c r="G420" s="1"/>
      <c r="H420" s="1"/>
    </row>
    <row r="421" spans="1:8" s="56" customFormat="1" ht="11.25">
      <c r="A421" s="1"/>
      <c r="B421" s="1"/>
      <c r="C421" s="11"/>
      <c r="D421" s="54"/>
      <c r="E421" s="57"/>
      <c r="G421" s="1"/>
      <c r="H421" s="1"/>
    </row>
    <row r="422" spans="1:8" s="56" customFormat="1" ht="11.25">
      <c r="A422" s="1"/>
      <c r="B422" s="1"/>
      <c r="C422" s="11"/>
      <c r="D422" s="54"/>
      <c r="E422" s="57"/>
      <c r="G422" s="1"/>
      <c r="H422" s="1"/>
    </row>
    <row r="423" spans="1:8" s="56" customFormat="1" ht="11.25">
      <c r="A423" s="1"/>
      <c r="B423" s="1"/>
      <c r="C423" s="11"/>
      <c r="D423" s="54"/>
      <c r="E423" s="57"/>
      <c r="G423" s="1"/>
      <c r="H423" s="1"/>
    </row>
    <row r="424" spans="1:8" s="56" customFormat="1" ht="11.25">
      <c r="A424" s="1"/>
      <c r="B424" s="1"/>
      <c r="C424" s="11"/>
      <c r="D424" s="54"/>
      <c r="E424" s="57"/>
      <c r="G424" s="1"/>
      <c r="H424" s="1"/>
    </row>
    <row r="425" spans="1:8" s="56" customFormat="1" ht="11.25">
      <c r="A425" s="1"/>
      <c r="B425" s="1"/>
      <c r="C425" s="11"/>
      <c r="D425" s="54"/>
      <c r="E425" s="57"/>
      <c r="G425" s="1"/>
      <c r="H425" s="1"/>
    </row>
    <row r="426" spans="1:8" s="56" customFormat="1" ht="11.25">
      <c r="A426" s="1"/>
      <c r="B426" s="1"/>
      <c r="C426" s="11"/>
      <c r="D426" s="54"/>
      <c r="E426" s="57"/>
      <c r="G426" s="1"/>
      <c r="H426" s="1"/>
    </row>
    <row r="427" spans="1:8" s="56" customFormat="1" ht="11.25">
      <c r="A427" s="1"/>
      <c r="B427" s="1"/>
      <c r="C427" s="11"/>
      <c r="D427" s="54"/>
      <c r="E427" s="57"/>
      <c r="G427" s="1"/>
      <c r="H427" s="1"/>
    </row>
    <row r="428" spans="1:8" s="56" customFormat="1" ht="11.25">
      <c r="A428" s="1"/>
      <c r="B428" s="1"/>
      <c r="C428" s="11"/>
      <c r="D428" s="54"/>
      <c r="E428" s="57"/>
      <c r="G428" s="1"/>
      <c r="H428" s="1"/>
    </row>
    <row r="429" spans="1:8" s="56" customFormat="1" ht="11.25">
      <c r="A429" s="1"/>
      <c r="B429" s="1"/>
      <c r="C429" s="11"/>
      <c r="D429" s="54"/>
      <c r="E429" s="57"/>
      <c r="G429" s="1"/>
      <c r="H429" s="1"/>
    </row>
    <row r="430" spans="1:8" s="56" customFormat="1" ht="11.25">
      <c r="A430" s="1"/>
      <c r="B430" s="1"/>
      <c r="C430" s="11"/>
      <c r="D430" s="54"/>
      <c r="E430" s="57"/>
      <c r="G430" s="1"/>
      <c r="H430" s="1"/>
    </row>
    <row r="431" spans="1:8" s="56" customFormat="1" ht="11.25">
      <c r="A431" s="1"/>
      <c r="B431" s="1"/>
      <c r="C431" s="11"/>
      <c r="D431" s="54"/>
      <c r="E431" s="57"/>
      <c r="G431" s="1"/>
      <c r="H431" s="1"/>
    </row>
    <row r="432" spans="1:8" s="56" customFormat="1" ht="11.25">
      <c r="A432" s="1"/>
      <c r="B432" s="1"/>
      <c r="C432" s="11"/>
      <c r="D432" s="54"/>
      <c r="E432" s="57"/>
      <c r="G432" s="1"/>
      <c r="H432" s="1"/>
    </row>
    <row r="433" spans="1:8" s="56" customFormat="1" ht="11.25">
      <c r="A433" s="1"/>
      <c r="B433" s="1"/>
      <c r="C433" s="11"/>
      <c r="D433" s="54"/>
      <c r="E433" s="57"/>
      <c r="G433" s="1"/>
      <c r="H433" s="1"/>
    </row>
    <row r="434" spans="1:8" s="56" customFormat="1" ht="11.25">
      <c r="A434" s="1"/>
      <c r="B434" s="1"/>
      <c r="C434" s="11"/>
      <c r="D434" s="54"/>
      <c r="E434" s="57"/>
      <c r="G434" s="1"/>
      <c r="H434" s="1"/>
    </row>
    <row r="435" spans="1:8" s="56" customFormat="1" ht="11.25">
      <c r="A435" s="1"/>
      <c r="B435" s="1"/>
      <c r="C435" s="11"/>
      <c r="D435" s="54"/>
      <c r="E435" s="57"/>
      <c r="G435" s="1"/>
      <c r="H435" s="1"/>
    </row>
    <row r="436" spans="1:8" s="56" customFormat="1" ht="11.25">
      <c r="A436" s="1"/>
      <c r="B436" s="1"/>
      <c r="C436" s="11"/>
      <c r="D436" s="54"/>
      <c r="E436" s="57"/>
      <c r="G436" s="1"/>
      <c r="H436" s="1"/>
    </row>
    <row r="437" spans="1:8" s="56" customFormat="1" ht="11.25">
      <c r="A437" s="1"/>
      <c r="B437" s="1"/>
      <c r="C437" s="11"/>
      <c r="D437" s="54"/>
      <c r="E437" s="57"/>
      <c r="G437" s="1"/>
      <c r="H437" s="1"/>
    </row>
    <row r="438" spans="1:8" s="56" customFormat="1" ht="11.25">
      <c r="A438" s="1"/>
      <c r="B438" s="1"/>
      <c r="C438" s="11"/>
      <c r="D438" s="54"/>
      <c r="E438" s="57"/>
      <c r="G438" s="1"/>
      <c r="H438" s="1"/>
    </row>
    <row r="439" spans="1:8" s="56" customFormat="1" ht="11.25">
      <c r="A439" s="1"/>
      <c r="B439" s="1"/>
      <c r="C439" s="11"/>
      <c r="D439" s="54"/>
      <c r="E439" s="57"/>
      <c r="G439" s="1"/>
      <c r="H439" s="1"/>
    </row>
    <row r="440" spans="1:8" s="56" customFormat="1" ht="11.25">
      <c r="A440" s="1"/>
      <c r="B440" s="1"/>
      <c r="C440" s="11"/>
      <c r="D440" s="54"/>
      <c r="E440" s="57"/>
      <c r="G440" s="1"/>
      <c r="H440" s="1"/>
    </row>
    <row r="441" spans="1:8" s="56" customFormat="1" ht="11.25">
      <c r="A441" s="1"/>
      <c r="B441" s="1"/>
      <c r="C441" s="11"/>
      <c r="D441" s="54"/>
      <c r="E441" s="57"/>
      <c r="G441" s="1"/>
      <c r="H441" s="1"/>
    </row>
    <row r="442" spans="1:8" s="56" customFormat="1" ht="11.25">
      <c r="A442" s="1"/>
      <c r="B442" s="1"/>
      <c r="C442" s="11"/>
      <c r="D442" s="54"/>
      <c r="E442" s="57"/>
      <c r="G442" s="1"/>
      <c r="H442" s="1"/>
    </row>
    <row r="443" spans="1:8" s="56" customFormat="1" ht="11.25">
      <c r="A443" s="1"/>
      <c r="B443" s="1"/>
      <c r="C443" s="11"/>
      <c r="D443" s="54"/>
      <c r="E443" s="57"/>
      <c r="G443" s="1"/>
      <c r="H443" s="1"/>
    </row>
    <row r="444" spans="1:8" s="56" customFormat="1" ht="11.25">
      <c r="A444" s="1"/>
      <c r="B444" s="1"/>
      <c r="C444" s="11"/>
      <c r="D444" s="54"/>
      <c r="E444" s="57"/>
      <c r="G444" s="1"/>
      <c r="H444" s="1"/>
    </row>
    <row r="445" spans="1:8" s="56" customFormat="1" ht="11.25">
      <c r="A445" s="1"/>
      <c r="B445" s="1"/>
      <c r="C445" s="11"/>
      <c r="D445" s="54"/>
      <c r="E445" s="57"/>
      <c r="G445" s="1"/>
      <c r="H445" s="1"/>
    </row>
    <row r="446" spans="1:8" s="56" customFormat="1" ht="11.25">
      <c r="A446" s="1"/>
      <c r="B446" s="1"/>
      <c r="C446" s="11"/>
      <c r="D446" s="54"/>
      <c r="E446" s="57"/>
      <c r="G446" s="1"/>
      <c r="H446" s="1"/>
    </row>
    <row r="447" spans="1:8" s="56" customFormat="1" ht="11.25">
      <c r="A447" s="1"/>
      <c r="B447" s="1"/>
      <c r="C447" s="11"/>
      <c r="D447" s="54"/>
      <c r="E447" s="57"/>
      <c r="G447" s="1"/>
      <c r="H447" s="1"/>
    </row>
    <row r="448" spans="1:8" s="56" customFormat="1" ht="11.25">
      <c r="A448" s="1"/>
      <c r="B448" s="1"/>
      <c r="C448" s="11"/>
      <c r="D448" s="54"/>
      <c r="E448" s="57"/>
      <c r="G448" s="1"/>
      <c r="H448" s="1"/>
    </row>
    <row r="449" spans="1:8" s="56" customFormat="1" ht="11.25">
      <c r="A449" s="1"/>
      <c r="B449" s="1"/>
      <c r="C449" s="11"/>
      <c r="D449" s="54"/>
      <c r="E449" s="57"/>
      <c r="G449" s="1"/>
      <c r="H449" s="1"/>
    </row>
    <row r="450" spans="1:8" s="56" customFormat="1" ht="11.25">
      <c r="A450" s="1"/>
      <c r="B450" s="1"/>
      <c r="C450" s="11"/>
      <c r="D450" s="54"/>
      <c r="E450" s="57"/>
      <c r="G450" s="1"/>
      <c r="H450" s="1"/>
    </row>
    <row r="451" spans="1:8" s="56" customFormat="1" ht="11.25">
      <c r="A451" s="1"/>
      <c r="B451" s="1"/>
      <c r="C451" s="11"/>
      <c r="D451" s="54"/>
      <c r="E451" s="57"/>
      <c r="G451" s="1"/>
      <c r="H451" s="1"/>
    </row>
    <row r="452" spans="1:8" s="56" customFormat="1" ht="11.25">
      <c r="A452" s="1"/>
      <c r="B452" s="1"/>
      <c r="C452" s="11"/>
      <c r="D452" s="54"/>
      <c r="E452" s="57"/>
      <c r="G452" s="1"/>
      <c r="H452" s="1"/>
    </row>
    <row r="453" spans="1:8" s="56" customFormat="1" ht="11.25">
      <c r="A453" s="1"/>
      <c r="B453" s="1"/>
      <c r="C453" s="11"/>
      <c r="D453" s="54"/>
      <c r="E453" s="57"/>
      <c r="G453" s="1"/>
      <c r="H453" s="1"/>
    </row>
    <row r="454" spans="1:8" s="56" customFormat="1" ht="11.25">
      <c r="A454" s="1"/>
      <c r="B454" s="1"/>
      <c r="C454" s="11"/>
      <c r="D454" s="54"/>
      <c r="E454" s="57"/>
      <c r="G454" s="1"/>
      <c r="H454" s="1"/>
    </row>
    <row r="455" spans="1:8" s="56" customFormat="1" ht="11.25">
      <c r="A455" s="1"/>
      <c r="B455" s="1"/>
      <c r="C455" s="11"/>
      <c r="D455" s="54"/>
      <c r="E455" s="57"/>
      <c r="G455" s="1"/>
      <c r="H455" s="1"/>
    </row>
    <row r="456" spans="1:8" s="56" customFormat="1" ht="11.25">
      <c r="A456" s="1"/>
      <c r="B456" s="1"/>
      <c r="C456" s="11"/>
      <c r="D456" s="54"/>
      <c r="E456" s="57"/>
      <c r="G456" s="1"/>
      <c r="H456" s="1"/>
    </row>
    <row r="457" spans="1:8" s="56" customFormat="1" ht="11.25">
      <c r="A457" s="1"/>
      <c r="B457" s="1"/>
      <c r="C457" s="11"/>
      <c r="D457" s="54"/>
      <c r="E457" s="57"/>
      <c r="G457" s="1"/>
      <c r="H457" s="1"/>
    </row>
    <row r="458" spans="1:8" s="56" customFormat="1" ht="11.25">
      <c r="A458" s="1"/>
      <c r="B458" s="1"/>
      <c r="C458" s="11"/>
      <c r="D458" s="54"/>
      <c r="E458" s="57"/>
      <c r="G458" s="1"/>
      <c r="H458" s="1"/>
    </row>
    <row r="459" spans="1:8" s="56" customFormat="1" ht="11.25">
      <c r="A459" s="1"/>
      <c r="B459" s="1"/>
      <c r="C459" s="11"/>
      <c r="D459" s="54"/>
      <c r="E459" s="57"/>
      <c r="G459" s="1"/>
      <c r="H459" s="1"/>
    </row>
    <row r="460" spans="1:8" s="56" customFormat="1" ht="11.25">
      <c r="A460" s="1"/>
      <c r="B460" s="1"/>
      <c r="C460" s="11"/>
      <c r="D460" s="54"/>
      <c r="E460" s="57"/>
      <c r="G460" s="1"/>
      <c r="H460" s="1"/>
    </row>
    <row r="461" spans="1:8" s="56" customFormat="1" ht="11.25">
      <c r="A461" s="1"/>
      <c r="B461" s="1"/>
      <c r="C461" s="11"/>
      <c r="D461" s="54"/>
      <c r="E461" s="57"/>
      <c r="G461" s="1"/>
      <c r="H461" s="1"/>
    </row>
    <row r="462" spans="1:8" s="56" customFormat="1" ht="11.25">
      <c r="A462" s="1"/>
      <c r="B462" s="1"/>
      <c r="C462" s="11"/>
      <c r="D462" s="54"/>
      <c r="E462" s="57"/>
      <c r="G462" s="1"/>
      <c r="H462" s="1"/>
    </row>
    <row r="463" spans="1:8" s="56" customFormat="1" ht="11.25">
      <c r="A463" s="1"/>
      <c r="B463" s="1"/>
      <c r="C463" s="11"/>
      <c r="D463" s="54"/>
      <c r="E463" s="57"/>
      <c r="G463" s="1"/>
      <c r="H463" s="1"/>
    </row>
    <row r="464" spans="1:8" s="56" customFormat="1" ht="11.25">
      <c r="A464" s="1"/>
      <c r="B464" s="1"/>
      <c r="C464" s="11"/>
      <c r="D464" s="54"/>
      <c r="E464" s="57"/>
      <c r="G464" s="1"/>
      <c r="H464" s="1"/>
    </row>
    <row r="465" spans="1:8" s="56" customFormat="1" ht="11.25">
      <c r="A465" s="1"/>
      <c r="B465" s="1"/>
      <c r="C465" s="11"/>
      <c r="D465" s="54"/>
      <c r="E465" s="57"/>
      <c r="G465" s="1"/>
      <c r="H465" s="1"/>
    </row>
    <row r="466" spans="1:8" s="56" customFormat="1" ht="11.25">
      <c r="A466" s="1"/>
      <c r="B466" s="1"/>
      <c r="C466" s="11"/>
      <c r="D466" s="54"/>
      <c r="E466" s="57"/>
      <c r="G466" s="1"/>
      <c r="H466" s="1"/>
    </row>
    <row r="467" spans="1:8" s="56" customFormat="1" ht="11.25">
      <c r="A467" s="1"/>
      <c r="B467" s="1"/>
      <c r="C467" s="11"/>
      <c r="D467" s="54"/>
      <c r="E467" s="57"/>
      <c r="G467" s="1"/>
      <c r="H467" s="1"/>
    </row>
    <row r="468" spans="1:8" s="56" customFormat="1" ht="11.25">
      <c r="A468" s="1"/>
      <c r="B468" s="1"/>
      <c r="C468" s="11"/>
      <c r="D468" s="54"/>
      <c r="E468" s="57"/>
      <c r="G468" s="1"/>
      <c r="H468" s="1"/>
    </row>
    <row r="469" spans="1:8" s="56" customFormat="1" ht="11.25">
      <c r="A469" s="1"/>
      <c r="B469" s="1"/>
      <c r="C469" s="11"/>
      <c r="D469" s="54"/>
      <c r="E469" s="57"/>
      <c r="G469" s="1"/>
      <c r="H469" s="1"/>
    </row>
    <row r="470" spans="1:8" s="56" customFormat="1" ht="11.25">
      <c r="A470" s="1"/>
      <c r="B470" s="1"/>
      <c r="C470" s="11"/>
      <c r="D470" s="54"/>
      <c r="E470" s="57"/>
      <c r="G470" s="1"/>
      <c r="H470" s="1"/>
    </row>
    <row r="471" spans="1:8" s="56" customFormat="1" ht="11.25">
      <c r="A471" s="1"/>
      <c r="B471" s="1"/>
      <c r="C471" s="11"/>
      <c r="D471" s="54"/>
      <c r="E471" s="57"/>
      <c r="G471" s="1"/>
      <c r="H471" s="1"/>
    </row>
    <row r="472" spans="1:8" s="56" customFormat="1" ht="11.25">
      <c r="A472" s="1"/>
      <c r="B472" s="1"/>
      <c r="C472" s="11"/>
      <c r="D472" s="54"/>
      <c r="E472" s="57"/>
      <c r="G472" s="1"/>
      <c r="H472" s="1"/>
    </row>
    <row r="473" spans="1:8" s="56" customFormat="1" ht="11.25">
      <c r="A473" s="1"/>
      <c r="B473" s="1"/>
      <c r="C473" s="11"/>
      <c r="D473" s="54"/>
      <c r="E473" s="57"/>
      <c r="G473" s="1"/>
      <c r="H473" s="1"/>
    </row>
    <row r="474" spans="1:8" s="56" customFormat="1" ht="11.25">
      <c r="A474" s="1"/>
      <c r="B474" s="1"/>
      <c r="C474" s="11"/>
      <c r="D474" s="54"/>
      <c r="E474" s="57"/>
      <c r="G474" s="1"/>
      <c r="H474" s="1"/>
    </row>
    <row r="475" spans="1:8" s="56" customFormat="1" ht="11.25">
      <c r="A475" s="1"/>
      <c r="B475" s="1"/>
      <c r="C475" s="11"/>
      <c r="D475" s="54"/>
      <c r="E475" s="57"/>
      <c r="G475" s="1"/>
      <c r="H475" s="1"/>
    </row>
    <row r="476" spans="1:8" s="56" customFormat="1" ht="11.25">
      <c r="A476" s="1"/>
      <c r="B476" s="1"/>
      <c r="C476" s="11"/>
      <c r="D476" s="54"/>
      <c r="E476" s="57"/>
      <c r="G476" s="1"/>
      <c r="H476" s="1"/>
    </row>
    <row r="477" spans="1:8" s="56" customFormat="1" ht="11.25">
      <c r="A477" s="1"/>
      <c r="B477" s="1"/>
      <c r="C477" s="11"/>
      <c r="D477" s="54"/>
      <c r="E477" s="57"/>
      <c r="G477" s="1"/>
      <c r="H477" s="1"/>
    </row>
    <row r="478" spans="1:8" s="56" customFormat="1" ht="11.25">
      <c r="A478" s="1"/>
      <c r="B478" s="1"/>
      <c r="C478" s="11"/>
      <c r="D478" s="54"/>
      <c r="E478" s="57"/>
      <c r="G478" s="1"/>
      <c r="H478" s="1"/>
    </row>
    <row r="479" spans="1:8" s="56" customFormat="1" ht="11.25">
      <c r="A479" s="1"/>
      <c r="B479" s="1"/>
      <c r="C479" s="11"/>
      <c r="D479" s="54"/>
      <c r="E479" s="57"/>
      <c r="G479" s="1"/>
      <c r="H479" s="1"/>
    </row>
    <row r="480" spans="1:8" s="56" customFormat="1" ht="11.25">
      <c r="A480" s="1"/>
      <c r="B480" s="1"/>
      <c r="C480" s="11"/>
      <c r="D480" s="54"/>
      <c r="E480" s="57"/>
      <c r="G480" s="1"/>
      <c r="H480" s="1"/>
    </row>
    <row r="481" spans="1:8" s="56" customFormat="1" ht="11.25">
      <c r="A481" s="1"/>
      <c r="B481" s="1"/>
      <c r="C481" s="11"/>
      <c r="D481" s="54"/>
      <c r="E481" s="57"/>
      <c r="G481" s="1"/>
      <c r="H481" s="1"/>
    </row>
    <row r="482" spans="1:8" s="56" customFormat="1" ht="11.25">
      <c r="A482" s="1"/>
      <c r="B482" s="1"/>
      <c r="C482" s="11"/>
      <c r="D482" s="54"/>
      <c r="E482" s="57"/>
      <c r="G482" s="1"/>
      <c r="H482" s="1"/>
    </row>
    <row r="483" spans="1:8" s="56" customFormat="1" ht="11.25">
      <c r="A483" s="1"/>
      <c r="B483" s="1"/>
      <c r="C483" s="11"/>
      <c r="D483" s="54"/>
      <c r="E483" s="57"/>
      <c r="G483" s="1"/>
      <c r="H483" s="1"/>
    </row>
    <row r="484" spans="1:8" s="56" customFormat="1" ht="11.25">
      <c r="A484" s="1"/>
      <c r="B484" s="1"/>
      <c r="C484" s="11"/>
      <c r="D484" s="54"/>
      <c r="E484" s="57"/>
      <c r="G484" s="1"/>
      <c r="H484" s="1"/>
    </row>
    <row r="485" spans="1:8" s="56" customFormat="1" ht="11.25">
      <c r="A485" s="1"/>
      <c r="B485" s="1"/>
      <c r="C485" s="11"/>
      <c r="D485" s="54"/>
      <c r="E485" s="57"/>
      <c r="G485" s="1"/>
      <c r="H485" s="1"/>
    </row>
    <row r="486" spans="1:8" s="56" customFormat="1" ht="11.25">
      <c r="A486" s="1"/>
      <c r="B486" s="1"/>
      <c r="C486" s="11"/>
      <c r="D486" s="54"/>
      <c r="E486" s="57"/>
      <c r="G486" s="1"/>
      <c r="H486" s="1"/>
    </row>
    <row r="487" spans="1:8" s="56" customFormat="1" ht="11.25">
      <c r="A487" s="1"/>
      <c r="B487" s="1"/>
      <c r="C487" s="11"/>
      <c r="D487" s="54"/>
      <c r="E487" s="57"/>
      <c r="G487" s="1"/>
      <c r="H487" s="1"/>
    </row>
    <row r="488" spans="1:8" s="56" customFormat="1" ht="11.25">
      <c r="A488" s="1"/>
      <c r="B488" s="1"/>
      <c r="C488" s="11"/>
      <c r="D488" s="54"/>
      <c r="E488" s="57"/>
      <c r="G488" s="1"/>
      <c r="H488" s="1"/>
    </row>
    <row r="489" spans="1:8" s="56" customFormat="1" ht="11.25">
      <c r="A489" s="1"/>
      <c r="B489" s="1"/>
      <c r="C489" s="11"/>
      <c r="D489" s="54"/>
      <c r="E489" s="57"/>
      <c r="G489" s="1"/>
      <c r="H489" s="1"/>
    </row>
    <row r="490" spans="1:8" s="56" customFormat="1" ht="11.25">
      <c r="A490" s="1"/>
      <c r="B490" s="1"/>
      <c r="C490" s="11"/>
      <c r="D490" s="54"/>
      <c r="E490" s="57"/>
      <c r="G490" s="1"/>
      <c r="H490" s="1"/>
    </row>
    <row r="491" spans="1:8" s="56" customFormat="1" ht="11.25">
      <c r="A491" s="1"/>
      <c r="B491" s="1"/>
      <c r="C491" s="11"/>
      <c r="D491" s="54"/>
      <c r="E491" s="57"/>
      <c r="G491" s="1"/>
      <c r="H491" s="1"/>
    </row>
    <row r="492" spans="1:8" s="56" customFormat="1" ht="11.25">
      <c r="A492" s="1"/>
      <c r="B492" s="1"/>
      <c r="C492" s="11"/>
      <c r="D492" s="54"/>
      <c r="E492" s="57"/>
      <c r="G492" s="1"/>
      <c r="H492" s="1"/>
    </row>
    <row r="493" spans="1:8" s="56" customFormat="1" ht="11.25">
      <c r="A493" s="1"/>
      <c r="B493" s="1"/>
      <c r="C493" s="11"/>
      <c r="D493" s="54"/>
      <c r="E493" s="57"/>
      <c r="G493" s="1"/>
      <c r="H493" s="1"/>
    </row>
    <row r="494" spans="1:8" s="56" customFormat="1" ht="11.25">
      <c r="A494" s="1"/>
      <c r="B494" s="1"/>
      <c r="C494" s="11"/>
      <c r="D494" s="54"/>
      <c r="E494" s="57"/>
      <c r="G494" s="1"/>
      <c r="H494" s="1"/>
    </row>
    <row r="495" spans="1:8" s="56" customFormat="1" ht="11.25">
      <c r="A495" s="1"/>
      <c r="B495" s="1"/>
      <c r="C495" s="11"/>
      <c r="D495" s="54"/>
      <c r="E495" s="57"/>
      <c r="G495" s="1"/>
      <c r="H495" s="1"/>
    </row>
    <row r="496" spans="1:8" s="56" customFormat="1" ht="11.25">
      <c r="A496" s="1"/>
      <c r="B496" s="1"/>
      <c r="C496" s="11"/>
      <c r="D496" s="54"/>
      <c r="E496" s="57"/>
      <c r="G496" s="1"/>
      <c r="H496" s="1"/>
    </row>
    <row r="497" spans="1:8" s="56" customFormat="1" ht="11.25">
      <c r="A497" s="1"/>
      <c r="B497" s="1"/>
      <c r="C497" s="11"/>
      <c r="D497" s="54"/>
      <c r="E497" s="57"/>
      <c r="G497" s="1"/>
      <c r="H497" s="1"/>
    </row>
    <row r="498" spans="1:8" s="56" customFormat="1" ht="11.25">
      <c r="A498" s="1"/>
      <c r="B498" s="1"/>
      <c r="C498" s="11"/>
      <c r="D498" s="54"/>
      <c r="E498" s="57"/>
      <c r="G498" s="1"/>
      <c r="H498" s="1"/>
    </row>
    <row r="499" spans="1:8" s="56" customFormat="1" ht="11.25">
      <c r="A499" s="1"/>
      <c r="B499" s="1"/>
      <c r="C499" s="11"/>
      <c r="D499" s="54"/>
      <c r="E499" s="57"/>
      <c r="G499" s="1"/>
      <c r="H499" s="1"/>
    </row>
    <row r="500" spans="1:8" s="56" customFormat="1" ht="11.25">
      <c r="A500" s="1"/>
      <c r="B500" s="1"/>
      <c r="C500" s="11"/>
      <c r="D500" s="54"/>
      <c r="E500" s="57"/>
      <c r="G500" s="1"/>
      <c r="H500" s="1"/>
    </row>
    <row r="501" spans="1:8" s="56" customFormat="1" ht="11.25">
      <c r="A501" s="1"/>
      <c r="B501" s="1"/>
      <c r="C501" s="11"/>
      <c r="D501" s="54"/>
      <c r="E501" s="57"/>
      <c r="G501" s="1"/>
      <c r="H501" s="1"/>
    </row>
    <row r="502" spans="1:8" s="56" customFormat="1" ht="11.25">
      <c r="A502" s="1"/>
      <c r="B502" s="1"/>
      <c r="C502" s="11"/>
      <c r="D502" s="54"/>
      <c r="E502" s="57"/>
      <c r="G502" s="1"/>
      <c r="H502" s="1"/>
    </row>
    <row r="503" spans="1:8" s="56" customFormat="1" ht="11.25">
      <c r="A503" s="1"/>
      <c r="B503" s="1"/>
      <c r="C503" s="11"/>
      <c r="D503" s="54"/>
      <c r="E503" s="57"/>
      <c r="G503" s="1"/>
      <c r="H503" s="1"/>
    </row>
    <row r="504" spans="1:8" s="56" customFormat="1" ht="11.25">
      <c r="A504" s="1"/>
      <c r="B504" s="1"/>
      <c r="C504" s="11"/>
      <c r="D504" s="54"/>
      <c r="E504" s="57"/>
      <c r="G504" s="1"/>
      <c r="H504" s="1"/>
    </row>
    <row r="505" spans="1:8" s="56" customFormat="1" ht="11.25">
      <c r="A505" s="1"/>
      <c r="B505" s="1"/>
      <c r="C505" s="11"/>
      <c r="D505" s="54"/>
      <c r="E505" s="57"/>
      <c r="G505" s="1"/>
      <c r="H505" s="1"/>
    </row>
    <row r="506" spans="1:8" s="56" customFormat="1" ht="11.25">
      <c r="A506" s="1"/>
      <c r="B506" s="1"/>
      <c r="C506" s="11"/>
      <c r="D506" s="54"/>
      <c r="E506" s="57"/>
      <c r="G506" s="1"/>
      <c r="H506" s="1"/>
    </row>
    <row r="507" spans="1:8" s="56" customFormat="1" ht="11.25">
      <c r="A507" s="1"/>
      <c r="B507" s="1"/>
      <c r="C507" s="11"/>
      <c r="D507" s="54"/>
      <c r="E507" s="57"/>
      <c r="G507" s="1"/>
      <c r="H507" s="1"/>
    </row>
    <row r="508" spans="1:8" s="56" customFormat="1" ht="11.25">
      <c r="A508" s="1"/>
      <c r="B508" s="1"/>
      <c r="C508" s="11"/>
      <c r="D508" s="54"/>
      <c r="E508" s="57"/>
      <c r="G508" s="1"/>
      <c r="H508" s="1"/>
    </row>
    <row r="509" spans="1:8" s="56" customFormat="1" ht="11.25">
      <c r="A509" s="1"/>
      <c r="B509" s="1"/>
      <c r="C509" s="11"/>
      <c r="D509" s="54"/>
      <c r="E509" s="57"/>
      <c r="G509" s="1"/>
      <c r="H509" s="1"/>
    </row>
    <row r="510" spans="1:8" s="56" customFormat="1" ht="11.25">
      <c r="A510" s="1"/>
      <c r="B510" s="1"/>
      <c r="C510" s="11"/>
      <c r="D510" s="54"/>
      <c r="E510" s="57"/>
      <c r="G510" s="1"/>
      <c r="H510" s="1"/>
    </row>
    <row r="511" spans="1:8" s="56" customFormat="1" ht="11.25">
      <c r="A511" s="1"/>
      <c r="B511" s="1"/>
      <c r="C511" s="11"/>
      <c r="D511" s="54"/>
      <c r="E511" s="57"/>
      <c r="G511" s="1"/>
      <c r="H511" s="1"/>
    </row>
    <row r="512" spans="1:8" s="56" customFormat="1" ht="11.25">
      <c r="A512" s="1"/>
      <c r="B512" s="1"/>
      <c r="C512" s="11"/>
      <c r="D512" s="54"/>
      <c r="E512" s="57"/>
      <c r="G512" s="1"/>
      <c r="H512" s="1"/>
    </row>
    <row r="513" spans="1:8" s="56" customFormat="1" ht="11.25">
      <c r="A513" s="1"/>
      <c r="B513" s="1"/>
      <c r="C513" s="11"/>
      <c r="D513" s="54"/>
      <c r="E513" s="57"/>
      <c r="G513" s="1"/>
      <c r="H513" s="1"/>
    </row>
    <row r="514" spans="1:8" s="56" customFormat="1" ht="11.25">
      <c r="A514" s="1"/>
      <c r="B514" s="1"/>
      <c r="C514" s="11"/>
      <c r="D514" s="54"/>
      <c r="E514" s="57"/>
      <c r="G514" s="1"/>
      <c r="H514" s="1"/>
    </row>
    <row r="515" spans="1:8" s="56" customFormat="1" ht="11.25">
      <c r="A515" s="1"/>
      <c r="B515" s="1"/>
      <c r="C515" s="11"/>
      <c r="D515" s="54"/>
      <c r="E515" s="57"/>
      <c r="G515" s="1"/>
      <c r="H515" s="1"/>
    </row>
    <row r="516" spans="1:8" s="56" customFormat="1" ht="11.25">
      <c r="A516" s="1"/>
      <c r="B516" s="1"/>
      <c r="C516" s="11"/>
      <c r="D516" s="54"/>
      <c r="E516" s="57"/>
      <c r="G516" s="1"/>
      <c r="H516" s="1"/>
    </row>
    <row r="517" spans="1:8" s="56" customFormat="1" ht="11.25">
      <c r="A517" s="1"/>
      <c r="B517" s="1"/>
      <c r="C517" s="11"/>
      <c r="D517" s="54"/>
      <c r="E517" s="57"/>
      <c r="G517" s="1"/>
      <c r="H517" s="1"/>
    </row>
    <row r="518" spans="1:8" s="56" customFormat="1" ht="11.25">
      <c r="A518" s="1"/>
      <c r="B518" s="1"/>
      <c r="C518" s="11"/>
      <c r="D518" s="54"/>
      <c r="E518" s="57"/>
      <c r="G518" s="1"/>
      <c r="H518" s="1"/>
    </row>
    <row r="519" spans="1:8" s="56" customFormat="1" ht="11.25">
      <c r="A519" s="1"/>
      <c r="B519" s="1"/>
      <c r="C519" s="11"/>
      <c r="D519" s="54"/>
      <c r="E519" s="57"/>
      <c r="G519" s="1"/>
      <c r="H519" s="1"/>
    </row>
    <row r="520" spans="1:8" s="56" customFormat="1" ht="11.25">
      <c r="A520" s="1"/>
      <c r="B520" s="1"/>
      <c r="C520" s="11"/>
      <c r="D520" s="54"/>
      <c r="E520" s="57"/>
      <c r="G520" s="1"/>
      <c r="H520" s="1"/>
    </row>
    <row r="521" spans="1:8" s="56" customFormat="1" ht="11.25">
      <c r="A521" s="1"/>
      <c r="B521" s="1"/>
      <c r="C521" s="11"/>
      <c r="D521" s="54"/>
      <c r="E521" s="57"/>
      <c r="G521" s="1"/>
      <c r="H521" s="1"/>
    </row>
    <row r="522" spans="1:8" s="56" customFormat="1" ht="11.25">
      <c r="A522" s="1"/>
      <c r="B522" s="1"/>
      <c r="C522" s="11"/>
      <c r="D522" s="54"/>
      <c r="E522" s="57"/>
      <c r="G522" s="1"/>
      <c r="H522" s="1"/>
    </row>
    <row r="523" spans="1:8" s="56" customFormat="1" ht="11.25">
      <c r="A523" s="1"/>
      <c r="B523" s="1"/>
      <c r="C523" s="11"/>
      <c r="D523" s="54"/>
      <c r="E523" s="57"/>
      <c r="G523" s="1"/>
      <c r="H523" s="1"/>
    </row>
    <row r="524" spans="1:8" s="56" customFormat="1" ht="11.25">
      <c r="A524" s="1"/>
      <c r="B524" s="1"/>
      <c r="C524" s="11"/>
      <c r="D524" s="54"/>
      <c r="E524" s="57"/>
      <c r="G524" s="1"/>
      <c r="H524" s="1"/>
    </row>
    <row r="525" spans="1:8" s="56" customFormat="1" ht="11.25">
      <c r="A525" s="1"/>
      <c r="B525" s="1"/>
      <c r="C525" s="11"/>
      <c r="D525" s="54"/>
      <c r="E525" s="57"/>
      <c r="G525" s="1"/>
      <c r="H525" s="1"/>
    </row>
    <row r="526" spans="1:8" s="56" customFormat="1" ht="11.25">
      <c r="A526" s="1"/>
      <c r="B526" s="1"/>
      <c r="C526" s="11"/>
      <c r="D526" s="54"/>
      <c r="E526" s="57"/>
      <c r="G526" s="1"/>
      <c r="H526" s="1"/>
    </row>
    <row r="527" spans="1:8" s="56" customFormat="1" ht="11.25">
      <c r="A527" s="1"/>
      <c r="B527" s="1"/>
      <c r="C527" s="11"/>
      <c r="D527" s="54"/>
      <c r="E527" s="57"/>
      <c r="G527" s="1"/>
      <c r="H527" s="1"/>
    </row>
    <row r="528" spans="1:8" s="56" customFormat="1" ht="11.25">
      <c r="A528" s="1"/>
      <c r="B528" s="1"/>
      <c r="C528" s="11"/>
      <c r="D528" s="54"/>
      <c r="E528" s="57"/>
      <c r="G528" s="1"/>
      <c r="H528" s="1"/>
    </row>
    <row r="529" spans="1:8" s="56" customFormat="1" ht="11.25">
      <c r="A529" s="1"/>
      <c r="B529" s="1"/>
      <c r="C529" s="11"/>
      <c r="D529" s="54"/>
      <c r="E529" s="57"/>
      <c r="G529" s="1"/>
      <c r="H529" s="1"/>
    </row>
    <row r="530" spans="1:8" s="56" customFormat="1" ht="11.25">
      <c r="A530" s="1"/>
      <c r="B530" s="1"/>
      <c r="C530" s="11"/>
      <c r="D530" s="54"/>
      <c r="E530" s="57"/>
      <c r="G530" s="1"/>
      <c r="H530" s="1"/>
    </row>
    <row r="531" spans="1:8" s="56" customFormat="1" ht="11.25">
      <c r="A531" s="1"/>
      <c r="B531" s="1"/>
      <c r="C531" s="11"/>
      <c r="D531" s="54"/>
      <c r="E531" s="57"/>
      <c r="G531" s="1"/>
      <c r="H531" s="1"/>
    </row>
    <row r="532" spans="1:8" s="56" customFormat="1" ht="11.25">
      <c r="A532" s="1"/>
      <c r="B532" s="1"/>
      <c r="C532" s="11"/>
      <c r="D532" s="54"/>
      <c r="E532" s="57"/>
      <c r="G532" s="1"/>
      <c r="H532" s="1"/>
    </row>
    <row r="533" spans="1:8" s="56" customFormat="1" ht="11.25">
      <c r="A533" s="1"/>
      <c r="B533" s="1"/>
      <c r="C533" s="11"/>
      <c r="D533" s="54"/>
      <c r="E533" s="57"/>
      <c r="G533" s="1"/>
      <c r="H533" s="1"/>
    </row>
    <row r="534" spans="1:8" s="56" customFormat="1" ht="11.25">
      <c r="A534" s="1"/>
      <c r="B534" s="1"/>
      <c r="C534" s="11"/>
      <c r="D534" s="54"/>
      <c r="E534" s="57"/>
      <c r="G534" s="1"/>
      <c r="H534" s="1"/>
    </row>
    <row r="535" spans="1:8" s="56" customFormat="1" ht="11.25">
      <c r="A535" s="1"/>
      <c r="B535" s="1"/>
      <c r="C535" s="11"/>
      <c r="D535" s="54"/>
      <c r="E535" s="57"/>
      <c r="G535" s="1"/>
      <c r="H535" s="1"/>
    </row>
    <row r="536" spans="1:8" s="56" customFormat="1" ht="11.25">
      <c r="A536" s="1"/>
      <c r="B536" s="1"/>
      <c r="C536" s="11"/>
      <c r="D536" s="54"/>
      <c r="E536" s="57"/>
      <c r="G536" s="1"/>
      <c r="H536" s="1"/>
    </row>
    <row r="537" spans="1:8" s="56" customFormat="1" ht="11.25">
      <c r="A537" s="1"/>
      <c r="B537" s="1"/>
      <c r="C537" s="11"/>
      <c r="D537" s="54"/>
      <c r="E537" s="57"/>
      <c r="G537" s="1"/>
      <c r="H537" s="1"/>
    </row>
    <row r="538" spans="1:8" s="56" customFormat="1" ht="11.25">
      <c r="A538" s="1"/>
      <c r="B538" s="1"/>
      <c r="C538" s="11"/>
      <c r="D538" s="54"/>
      <c r="E538" s="57"/>
      <c r="G538" s="1"/>
      <c r="H538" s="1"/>
    </row>
    <row r="539" spans="1:8" s="56" customFormat="1" ht="11.25">
      <c r="A539" s="1"/>
      <c r="B539" s="1"/>
      <c r="C539" s="11"/>
      <c r="D539" s="54"/>
      <c r="E539" s="57"/>
      <c r="G539" s="1"/>
      <c r="H539" s="1"/>
    </row>
    <row r="540" spans="1:8" s="56" customFormat="1" ht="11.25">
      <c r="A540" s="1"/>
      <c r="B540" s="1"/>
      <c r="C540" s="11"/>
      <c r="D540" s="54"/>
      <c r="E540" s="57"/>
      <c r="G540" s="1"/>
      <c r="H540" s="1"/>
    </row>
    <row r="541" spans="1:8" s="56" customFormat="1" ht="11.25">
      <c r="A541" s="1"/>
      <c r="B541" s="1"/>
      <c r="C541" s="11"/>
      <c r="D541" s="54"/>
      <c r="E541" s="57"/>
      <c r="G541" s="1"/>
      <c r="H541" s="1"/>
    </row>
    <row r="542" spans="1:8" s="56" customFormat="1" ht="11.25">
      <c r="A542" s="1"/>
      <c r="B542" s="1"/>
      <c r="C542" s="11"/>
      <c r="D542" s="54"/>
      <c r="E542" s="57"/>
      <c r="G542" s="1"/>
      <c r="H542" s="1"/>
    </row>
    <row r="543" spans="1:8" s="56" customFormat="1" ht="11.25">
      <c r="A543" s="1"/>
      <c r="B543" s="1"/>
      <c r="C543" s="11"/>
      <c r="D543" s="54"/>
      <c r="E543" s="57"/>
      <c r="G543" s="1"/>
      <c r="H543" s="1"/>
    </row>
    <row r="544" spans="1:8" s="56" customFormat="1" ht="11.25">
      <c r="A544" s="1"/>
      <c r="B544" s="1"/>
      <c r="C544" s="11"/>
      <c r="D544" s="54"/>
      <c r="E544" s="57"/>
      <c r="G544" s="1"/>
      <c r="H544" s="1"/>
    </row>
    <row r="545" spans="1:8" s="56" customFormat="1" ht="11.25">
      <c r="A545" s="1"/>
      <c r="B545" s="1"/>
      <c r="C545" s="11"/>
      <c r="D545" s="54"/>
      <c r="E545" s="57"/>
      <c r="G545" s="1"/>
      <c r="H545" s="1"/>
    </row>
    <row r="546" spans="1:8" s="56" customFormat="1" ht="11.25">
      <c r="A546" s="1"/>
      <c r="B546" s="1"/>
      <c r="C546" s="11"/>
      <c r="D546" s="54"/>
      <c r="E546" s="57"/>
      <c r="G546" s="1"/>
      <c r="H546" s="1"/>
    </row>
    <row r="547" spans="1:8" s="56" customFormat="1" ht="11.25">
      <c r="A547" s="1"/>
      <c r="B547" s="1"/>
      <c r="C547" s="11"/>
      <c r="D547" s="54"/>
      <c r="E547" s="57"/>
      <c r="G547" s="1"/>
      <c r="H547" s="1"/>
    </row>
    <row r="548" spans="1:8" s="56" customFormat="1" ht="11.25">
      <c r="A548" s="1"/>
      <c r="B548" s="1"/>
      <c r="C548" s="11"/>
      <c r="D548" s="54"/>
      <c r="E548" s="57"/>
      <c r="G548" s="1"/>
      <c r="H548" s="1"/>
    </row>
    <row r="549" spans="1:8" s="56" customFormat="1" ht="11.25">
      <c r="A549" s="1"/>
      <c r="B549" s="1"/>
      <c r="C549" s="11"/>
      <c r="D549" s="54"/>
      <c r="E549" s="57"/>
      <c r="G549" s="1"/>
      <c r="H549" s="1"/>
    </row>
    <row r="550" spans="1:8" s="56" customFormat="1" ht="11.25">
      <c r="A550" s="1"/>
      <c r="B550" s="1"/>
      <c r="C550" s="11"/>
      <c r="D550" s="54"/>
      <c r="E550" s="57"/>
      <c r="G550" s="1"/>
      <c r="H550" s="1"/>
    </row>
    <row r="551" spans="1:8" s="56" customFormat="1" ht="11.25">
      <c r="A551" s="1"/>
      <c r="B551" s="1"/>
      <c r="C551" s="11"/>
      <c r="D551" s="54"/>
      <c r="E551" s="57"/>
      <c r="G551" s="1"/>
      <c r="H551" s="1"/>
    </row>
    <row r="552" spans="1:8" s="56" customFormat="1" ht="11.25">
      <c r="A552" s="1"/>
      <c r="B552" s="1"/>
      <c r="C552" s="11"/>
      <c r="D552" s="54"/>
      <c r="E552" s="57"/>
      <c r="G552" s="1"/>
      <c r="H552" s="1"/>
    </row>
    <row r="553" spans="1:8" s="56" customFormat="1" ht="11.25">
      <c r="A553" s="1"/>
      <c r="B553" s="1"/>
      <c r="C553" s="11"/>
      <c r="D553" s="54"/>
      <c r="E553" s="57"/>
      <c r="G553" s="1"/>
      <c r="H553" s="1"/>
    </row>
    <row r="554" spans="1:8" s="56" customFormat="1" ht="11.25">
      <c r="A554" s="1"/>
      <c r="B554" s="1"/>
      <c r="C554" s="11"/>
      <c r="D554" s="54"/>
      <c r="E554" s="57"/>
      <c r="G554" s="1"/>
      <c r="H554" s="1"/>
    </row>
    <row r="555" spans="1:8" s="56" customFormat="1" ht="11.25">
      <c r="A555" s="1"/>
      <c r="B555" s="1"/>
      <c r="C555" s="11"/>
      <c r="D555" s="54"/>
      <c r="E555" s="57"/>
      <c r="G555" s="1"/>
      <c r="H555" s="1"/>
    </row>
    <row r="556" spans="1:8" s="56" customFormat="1" ht="11.25">
      <c r="A556" s="1"/>
      <c r="B556" s="1"/>
      <c r="C556" s="11"/>
      <c r="D556" s="54"/>
      <c r="E556" s="57"/>
      <c r="G556" s="1"/>
      <c r="H556" s="1"/>
    </row>
    <row r="557" spans="1:8" s="56" customFormat="1" ht="11.25">
      <c r="A557" s="1"/>
      <c r="B557" s="1"/>
      <c r="C557" s="11"/>
      <c r="D557" s="54"/>
      <c r="E557" s="57"/>
      <c r="G557" s="1"/>
      <c r="H557" s="1"/>
    </row>
    <row r="558" spans="1:8" s="56" customFormat="1" ht="11.25">
      <c r="A558" s="1"/>
      <c r="B558" s="1"/>
      <c r="C558" s="11"/>
      <c r="D558" s="54"/>
      <c r="E558" s="57"/>
      <c r="G558" s="1"/>
      <c r="H558" s="1"/>
    </row>
    <row r="559" spans="1:8" s="56" customFormat="1" ht="11.25">
      <c r="A559" s="1"/>
      <c r="B559" s="1"/>
      <c r="C559" s="11"/>
      <c r="D559" s="54"/>
      <c r="E559" s="57"/>
      <c r="G559" s="1"/>
      <c r="H559" s="1"/>
    </row>
    <row r="560" spans="1:8" s="56" customFormat="1" ht="11.25">
      <c r="A560" s="1"/>
      <c r="B560" s="1"/>
      <c r="C560" s="11"/>
      <c r="D560" s="54"/>
      <c r="E560" s="57"/>
      <c r="G560" s="1"/>
      <c r="H560" s="1"/>
    </row>
    <row r="561" spans="1:8" s="56" customFormat="1" ht="11.25">
      <c r="A561" s="1"/>
      <c r="B561" s="1"/>
      <c r="C561" s="11"/>
      <c r="D561" s="54"/>
      <c r="E561" s="57"/>
      <c r="G561" s="1"/>
      <c r="H561" s="1"/>
    </row>
    <row r="562" spans="1:8" s="56" customFormat="1" ht="11.25">
      <c r="A562" s="1"/>
      <c r="B562" s="1"/>
      <c r="C562" s="11"/>
      <c r="D562" s="54"/>
      <c r="E562" s="57"/>
      <c r="G562" s="1"/>
      <c r="H562" s="1"/>
    </row>
    <row r="563" spans="1:8" s="56" customFormat="1" ht="11.25">
      <c r="A563" s="1"/>
      <c r="B563" s="1"/>
      <c r="C563" s="11"/>
      <c r="D563" s="54"/>
      <c r="E563" s="57"/>
      <c r="G563" s="1"/>
      <c r="H563" s="1"/>
    </row>
    <row r="564" spans="1:8" s="56" customFormat="1" ht="11.25">
      <c r="A564" s="1"/>
      <c r="B564" s="1"/>
      <c r="C564" s="11"/>
      <c r="D564" s="54"/>
      <c r="E564" s="57"/>
      <c r="G564" s="1"/>
      <c r="H564" s="1"/>
    </row>
    <row r="565" spans="1:8" s="56" customFormat="1" ht="11.25">
      <c r="A565" s="1"/>
      <c r="B565" s="1"/>
      <c r="C565" s="11"/>
      <c r="D565" s="54"/>
      <c r="E565" s="57"/>
      <c r="G565" s="1"/>
      <c r="H565" s="1"/>
    </row>
    <row r="566" spans="1:8" s="56" customFormat="1" ht="11.25">
      <c r="A566" s="1"/>
      <c r="B566" s="1"/>
      <c r="C566" s="11"/>
      <c r="D566" s="54"/>
      <c r="E566" s="57"/>
      <c r="G566" s="1"/>
      <c r="H566" s="1"/>
    </row>
    <row r="567" spans="1:8" s="56" customFormat="1" ht="11.25">
      <c r="A567" s="1"/>
      <c r="B567" s="1"/>
      <c r="C567" s="11"/>
      <c r="D567" s="54"/>
      <c r="E567" s="57"/>
      <c r="G567" s="1"/>
      <c r="H567" s="1"/>
    </row>
    <row r="568" spans="1:8" s="56" customFormat="1" ht="11.25">
      <c r="A568" s="1"/>
      <c r="B568" s="1"/>
      <c r="C568" s="11"/>
      <c r="D568" s="54"/>
      <c r="E568" s="57"/>
      <c r="G568" s="1"/>
      <c r="H568" s="1"/>
    </row>
    <row r="569" spans="1:8" s="56" customFormat="1" ht="11.25">
      <c r="A569" s="1"/>
      <c r="B569" s="1"/>
      <c r="C569" s="11"/>
      <c r="D569" s="54"/>
      <c r="E569" s="57"/>
      <c r="G569" s="1"/>
      <c r="H569" s="1"/>
    </row>
    <row r="570" spans="1:8" s="56" customFormat="1" ht="11.25">
      <c r="A570" s="1"/>
      <c r="B570" s="1"/>
      <c r="C570" s="11"/>
      <c r="D570" s="54"/>
      <c r="E570" s="57"/>
      <c r="G570" s="1"/>
      <c r="H570" s="1"/>
    </row>
    <row r="571" spans="1:8" s="56" customFormat="1" ht="11.25">
      <c r="A571" s="1"/>
      <c r="B571" s="1"/>
      <c r="C571" s="11"/>
      <c r="D571" s="54"/>
      <c r="E571" s="57"/>
      <c r="G571" s="1"/>
      <c r="H571" s="1"/>
    </row>
    <row r="572" spans="1:8" s="56" customFormat="1" ht="11.25">
      <c r="A572" s="1"/>
      <c r="B572" s="1"/>
      <c r="C572" s="11"/>
      <c r="D572" s="54"/>
      <c r="E572" s="57"/>
      <c r="G572" s="1"/>
      <c r="H572" s="1"/>
    </row>
    <row r="573" spans="1:8" s="56" customFormat="1" ht="11.25">
      <c r="A573" s="1"/>
      <c r="B573" s="1"/>
      <c r="C573" s="11"/>
      <c r="D573" s="54"/>
      <c r="E573" s="57"/>
      <c r="G573" s="1"/>
      <c r="H573" s="1"/>
    </row>
    <row r="574" spans="1:8" s="56" customFormat="1" ht="11.25">
      <c r="A574" s="1"/>
      <c r="B574" s="1"/>
      <c r="C574" s="11"/>
      <c r="D574" s="54"/>
      <c r="E574" s="57"/>
      <c r="G574" s="1"/>
      <c r="H574" s="1"/>
    </row>
    <row r="575" spans="1:8" s="56" customFormat="1" ht="11.25">
      <c r="A575" s="1"/>
      <c r="B575" s="1"/>
      <c r="C575" s="11"/>
      <c r="D575" s="54"/>
      <c r="E575" s="57"/>
      <c r="G575" s="1"/>
      <c r="H575" s="1"/>
    </row>
    <row r="576" spans="1:8" s="56" customFormat="1" ht="11.25">
      <c r="A576" s="1"/>
      <c r="B576" s="1"/>
      <c r="C576" s="11"/>
      <c r="D576" s="54"/>
      <c r="E576" s="57"/>
      <c r="G576" s="1"/>
      <c r="H576" s="1"/>
    </row>
    <row r="577" spans="1:8" s="56" customFormat="1" ht="11.25">
      <c r="A577" s="1"/>
      <c r="B577" s="1"/>
      <c r="C577" s="11"/>
      <c r="D577" s="54"/>
      <c r="E577" s="57"/>
      <c r="G577" s="1"/>
      <c r="H577" s="1"/>
    </row>
    <row r="578" spans="1:8" s="56" customFormat="1" ht="11.25">
      <c r="A578" s="1"/>
      <c r="B578" s="1"/>
      <c r="C578" s="11"/>
      <c r="D578" s="54"/>
      <c r="E578" s="57"/>
      <c r="G578" s="1"/>
      <c r="H578" s="1"/>
    </row>
    <row r="579" spans="1:8" s="56" customFormat="1" ht="11.25">
      <c r="A579" s="1"/>
      <c r="B579" s="1"/>
      <c r="C579" s="11"/>
      <c r="D579" s="54"/>
      <c r="E579" s="57"/>
      <c r="G579" s="1"/>
      <c r="H579" s="1"/>
    </row>
    <row r="580" spans="1:8" s="56" customFormat="1" ht="11.25">
      <c r="A580" s="1"/>
      <c r="B580" s="1"/>
      <c r="C580" s="11"/>
      <c r="D580" s="54"/>
      <c r="E580" s="57"/>
      <c r="G580" s="1"/>
      <c r="H580" s="1"/>
    </row>
    <row r="581" spans="1:8" s="56" customFormat="1" ht="11.25">
      <c r="A581" s="1"/>
      <c r="B581" s="1"/>
      <c r="C581" s="11"/>
      <c r="D581" s="54"/>
      <c r="E581" s="57"/>
      <c r="G581" s="1"/>
      <c r="H581" s="1"/>
    </row>
    <row r="582" spans="1:8" s="56" customFormat="1" ht="11.25">
      <c r="A582" s="1"/>
      <c r="B582" s="1"/>
      <c r="C582" s="11"/>
      <c r="D582" s="54"/>
      <c r="E582" s="57"/>
      <c r="G582" s="1"/>
      <c r="H582" s="1"/>
    </row>
    <row r="583" spans="1:8" s="56" customFormat="1" ht="11.25">
      <c r="A583" s="1"/>
      <c r="B583" s="1"/>
      <c r="C583" s="11"/>
      <c r="D583" s="54"/>
      <c r="E583" s="57"/>
      <c r="G583" s="1"/>
      <c r="H583" s="1"/>
    </row>
    <row r="584" spans="1:8" s="56" customFormat="1" ht="11.25">
      <c r="A584" s="1"/>
      <c r="B584" s="1"/>
      <c r="C584" s="11"/>
      <c r="D584" s="54"/>
      <c r="E584" s="57"/>
      <c r="G584" s="1"/>
      <c r="H584" s="1"/>
    </row>
    <row r="585" spans="1:8" s="56" customFormat="1" ht="11.25">
      <c r="A585" s="1"/>
      <c r="B585" s="1"/>
      <c r="C585" s="11"/>
      <c r="D585" s="54"/>
      <c r="E585" s="57"/>
      <c r="G585" s="1"/>
      <c r="H585" s="1"/>
    </row>
    <row r="586" spans="1:8" s="56" customFormat="1" ht="11.25">
      <c r="A586" s="1"/>
      <c r="B586" s="1"/>
      <c r="C586" s="11"/>
      <c r="D586" s="54"/>
      <c r="E586" s="57"/>
      <c r="G586" s="1"/>
      <c r="H586" s="1"/>
    </row>
    <row r="587" spans="1:8" s="56" customFormat="1" ht="11.25">
      <c r="A587" s="1"/>
      <c r="B587" s="1"/>
      <c r="C587" s="11"/>
      <c r="D587" s="54"/>
      <c r="E587" s="57"/>
      <c r="G587" s="1"/>
      <c r="H587" s="1"/>
    </row>
    <row r="588" spans="1:8" s="56" customFormat="1" ht="11.25">
      <c r="A588" s="1"/>
      <c r="B588" s="1"/>
      <c r="C588" s="11"/>
      <c r="D588" s="54"/>
      <c r="E588" s="57"/>
      <c r="G588" s="1"/>
      <c r="H588" s="1"/>
    </row>
    <row r="589" spans="1:8" s="56" customFormat="1" ht="11.25">
      <c r="A589" s="1"/>
      <c r="B589" s="1"/>
      <c r="C589" s="11"/>
      <c r="D589" s="54"/>
      <c r="E589" s="57"/>
      <c r="G589" s="1"/>
      <c r="H589" s="1"/>
    </row>
    <row r="590" spans="1:8" s="56" customFormat="1" ht="11.25">
      <c r="A590" s="1"/>
      <c r="B590" s="1"/>
      <c r="C590" s="11"/>
      <c r="D590" s="54"/>
      <c r="E590" s="57"/>
      <c r="G590" s="1"/>
      <c r="H590" s="1"/>
    </row>
    <row r="591" spans="1:8" s="56" customFormat="1" ht="11.25">
      <c r="A591" s="1"/>
      <c r="B591" s="1"/>
      <c r="C591" s="11"/>
      <c r="D591" s="54"/>
      <c r="E591" s="57"/>
      <c r="G591" s="1"/>
      <c r="H591" s="1"/>
    </row>
    <row r="592" spans="1:8" s="56" customFormat="1" ht="11.25">
      <c r="A592" s="1"/>
      <c r="B592" s="1"/>
      <c r="C592" s="11"/>
      <c r="D592" s="54"/>
      <c r="E592" s="57"/>
      <c r="G592" s="1"/>
      <c r="H592" s="1"/>
    </row>
    <row r="593" spans="1:8" s="56" customFormat="1" ht="11.25">
      <c r="A593" s="1"/>
      <c r="B593" s="1"/>
      <c r="C593" s="11"/>
      <c r="D593" s="54"/>
      <c r="E593" s="57"/>
      <c r="G593" s="1"/>
      <c r="H593" s="1"/>
    </row>
    <row r="594" spans="1:8" s="56" customFormat="1" ht="11.25">
      <c r="A594" s="1"/>
      <c r="B594" s="1"/>
      <c r="C594" s="11"/>
      <c r="D594" s="54"/>
      <c r="E594" s="57"/>
      <c r="G594" s="1"/>
      <c r="H594" s="1"/>
    </row>
    <row r="595" spans="1:8" s="56" customFormat="1" ht="11.25">
      <c r="A595" s="1"/>
      <c r="B595" s="1"/>
      <c r="C595" s="11"/>
      <c r="D595" s="54"/>
      <c r="E595" s="57"/>
      <c r="G595" s="1"/>
      <c r="H595" s="1"/>
    </row>
    <row r="596" spans="1:8" s="56" customFormat="1" ht="11.25">
      <c r="A596" s="1"/>
      <c r="B596" s="1"/>
      <c r="C596" s="11"/>
      <c r="D596" s="54"/>
      <c r="E596" s="57"/>
      <c r="G596" s="1"/>
      <c r="H596" s="1"/>
    </row>
    <row r="597" spans="1:8" s="56" customFormat="1" ht="11.25">
      <c r="A597" s="1"/>
      <c r="B597" s="1"/>
      <c r="C597" s="11"/>
      <c r="D597" s="54"/>
      <c r="E597" s="57"/>
      <c r="G597" s="1"/>
      <c r="H597" s="1"/>
    </row>
    <row r="598" spans="1:8" s="56" customFormat="1" ht="11.25">
      <c r="A598" s="1"/>
      <c r="B598" s="1"/>
      <c r="C598" s="11"/>
      <c r="D598" s="54"/>
      <c r="E598" s="57"/>
      <c r="G598" s="1"/>
      <c r="H598" s="1"/>
    </row>
    <row r="599" spans="1:8" s="56" customFormat="1" ht="11.25">
      <c r="A599" s="1"/>
      <c r="B599" s="1"/>
      <c r="C599" s="11"/>
      <c r="D599" s="54"/>
      <c r="E599" s="57"/>
      <c r="G599" s="1"/>
      <c r="H599" s="1"/>
    </row>
    <row r="600" spans="1:8" s="56" customFormat="1" ht="11.25">
      <c r="A600" s="1"/>
      <c r="B600" s="1"/>
      <c r="C600" s="11"/>
      <c r="D600" s="54"/>
      <c r="E600" s="57"/>
      <c r="G600" s="1"/>
      <c r="H600" s="1"/>
    </row>
    <row r="601" spans="1:8" s="56" customFormat="1" ht="11.25">
      <c r="A601" s="1"/>
      <c r="B601" s="1"/>
      <c r="C601" s="11"/>
      <c r="D601" s="54"/>
      <c r="E601" s="57"/>
      <c r="G601" s="1"/>
      <c r="H601" s="1"/>
    </row>
    <row r="602" spans="1:8" s="56" customFormat="1" ht="11.25">
      <c r="A602" s="1"/>
      <c r="B602" s="1"/>
      <c r="C602" s="11"/>
      <c r="D602" s="54"/>
      <c r="E602" s="57"/>
      <c r="G602" s="1"/>
      <c r="H602" s="1"/>
    </row>
    <row r="603" spans="1:8" s="56" customFormat="1" ht="11.25">
      <c r="A603" s="1"/>
      <c r="B603" s="1"/>
      <c r="C603" s="11"/>
      <c r="D603" s="54"/>
      <c r="E603" s="57"/>
      <c r="G603" s="1"/>
      <c r="H603" s="1"/>
    </row>
    <row r="604" spans="1:8" s="56" customFormat="1" ht="11.25">
      <c r="A604" s="1"/>
      <c r="B604" s="1"/>
      <c r="C604" s="11"/>
      <c r="D604" s="54"/>
      <c r="E604" s="57"/>
      <c r="G604" s="1"/>
      <c r="H604" s="1"/>
    </row>
    <row r="605" spans="1:8" s="56" customFormat="1" ht="11.25">
      <c r="A605" s="1"/>
      <c r="B605" s="1"/>
      <c r="C605" s="11"/>
      <c r="D605" s="54"/>
      <c r="E605" s="57"/>
      <c r="G605" s="1"/>
      <c r="H605" s="1"/>
    </row>
    <row r="606" spans="1:8" s="56" customFormat="1" ht="11.25">
      <c r="A606" s="1"/>
      <c r="B606" s="1"/>
      <c r="C606" s="11"/>
      <c r="D606" s="54"/>
      <c r="E606" s="57"/>
      <c r="G606" s="1"/>
      <c r="H606" s="1"/>
    </row>
    <row r="607" spans="1:8" s="56" customFormat="1" ht="11.25">
      <c r="A607" s="1"/>
      <c r="B607" s="1"/>
      <c r="C607" s="11"/>
      <c r="D607" s="54"/>
      <c r="E607" s="57"/>
      <c r="G607" s="1"/>
      <c r="H607" s="1"/>
    </row>
    <row r="608" spans="1:8" s="56" customFormat="1" ht="11.25">
      <c r="A608" s="1"/>
      <c r="B608" s="1"/>
      <c r="C608" s="11"/>
      <c r="D608" s="54"/>
      <c r="E608" s="57"/>
      <c r="G608" s="1"/>
      <c r="H608" s="1"/>
    </row>
    <row r="609" spans="1:8" s="56" customFormat="1" ht="11.25">
      <c r="A609" s="1"/>
      <c r="B609" s="1"/>
      <c r="C609" s="11"/>
      <c r="D609" s="54"/>
      <c r="E609" s="57"/>
      <c r="G609" s="1"/>
      <c r="H609" s="1"/>
    </row>
    <row r="610" spans="1:8" s="56" customFormat="1" ht="11.25">
      <c r="A610" s="1"/>
      <c r="B610" s="1"/>
      <c r="C610" s="11"/>
      <c r="D610" s="54"/>
      <c r="E610" s="57"/>
      <c r="G610" s="1"/>
      <c r="H610" s="1"/>
    </row>
    <row r="611" spans="1:8" s="56" customFormat="1" ht="11.25">
      <c r="A611" s="1"/>
      <c r="B611" s="1"/>
      <c r="C611" s="11"/>
      <c r="D611" s="54"/>
      <c r="E611" s="57"/>
      <c r="G611" s="1"/>
      <c r="H611" s="1"/>
    </row>
    <row r="612" spans="1:8" s="56" customFormat="1" ht="11.25">
      <c r="A612" s="1"/>
      <c r="B612" s="1"/>
      <c r="C612" s="11"/>
      <c r="D612" s="54"/>
      <c r="E612" s="57"/>
      <c r="G612" s="1"/>
      <c r="H612" s="1"/>
    </row>
    <row r="613" spans="1:8" s="56" customFormat="1" ht="11.25">
      <c r="A613" s="1"/>
      <c r="B613" s="1"/>
      <c r="C613" s="11"/>
      <c r="D613" s="54"/>
      <c r="E613" s="57"/>
      <c r="G613" s="1"/>
      <c r="H613" s="1"/>
    </row>
    <row r="614" spans="1:8" s="56" customFormat="1" ht="11.25">
      <c r="A614" s="1"/>
      <c r="B614" s="1"/>
      <c r="C614" s="11"/>
      <c r="D614" s="54"/>
      <c r="E614" s="57"/>
      <c r="G614" s="1"/>
      <c r="H614" s="1"/>
    </row>
    <row r="615" spans="1:8" s="56" customFormat="1" ht="11.25">
      <c r="A615" s="1"/>
      <c r="B615" s="1"/>
      <c r="C615" s="11"/>
      <c r="D615" s="54"/>
      <c r="E615" s="57"/>
      <c r="G615" s="1"/>
      <c r="H615" s="1"/>
    </row>
    <row r="616" spans="1:8" s="56" customFormat="1" ht="11.25">
      <c r="A616" s="1"/>
      <c r="B616" s="1"/>
      <c r="C616" s="11"/>
      <c r="D616" s="54"/>
      <c r="E616" s="57"/>
      <c r="G616" s="1"/>
      <c r="H616" s="1"/>
    </row>
    <row r="617" spans="1:8" s="56" customFormat="1" ht="11.25">
      <c r="A617" s="1"/>
      <c r="B617" s="1"/>
      <c r="C617" s="11"/>
      <c r="D617" s="54"/>
      <c r="E617" s="57"/>
      <c r="G617" s="1"/>
      <c r="H617" s="1"/>
    </row>
    <row r="618" spans="1:8" s="56" customFormat="1" ht="11.25">
      <c r="A618" s="1"/>
      <c r="B618" s="1"/>
      <c r="C618" s="11"/>
      <c r="D618" s="54"/>
      <c r="E618" s="57"/>
      <c r="G618" s="1"/>
      <c r="H618" s="1"/>
    </row>
    <row r="619" spans="1:8" s="56" customFormat="1" ht="11.25">
      <c r="A619" s="1"/>
      <c r="B619" s="1"/>
      <c r="C619" s="11"/>
      <c r="D619" s="54"/>
      <c r="E619" s="57"/>
      <c r="G619" s="1"/>
      <c r="H619" s="1"/>
    </row>
    <row r="620" spans="1:8" s="56" customFormat="1" ht="11.25">
      <c r="A620" s="1"/>
      <c r="B620" s="1"/>
      <c r="C620" s="11"/>
      <c r="D620" s="54"/>
      <c r="E620" s="57"/>
      <c r="G620" s="1"/>
      <c r="H620" s="1"/>
    </row>
    <row r="621" spans="1:8" s="56" customFormat="1" ht="11.25">
      <c r="A621" s="1"/>
      <c r="B621" s="1"/>
      <c r="C621" s="11"/>
      <c r="D621" s="54"/>
      <c r="E621" s="57"/>
      <c r="G621" s="1"/>
      <c r="H621" s="1"/>
    </row>
    <row r="622" spans="1:8" s="56" customFormat="1" ht="11.25">
      <c r="A622" s="1"/>
      <c r="B622" s="1"/>
      <c r="C622" s="11"/>
      <c r="D622" s="54"/>
      <c r="E622" s="57"/>
      <c r="G622" s="1"/>
      <c r="H622" s="1"/>
    </row>
    <row r="623" spans="1:8" s="56" customFormat="1" ht="11.25">
      <c r="A623" s="1"/>
      <c r="B623" s="1"/>
      <c r="C623" s="11"/>
      <c r="D623" s="54"/>
      <c r="E623" s="57"/>
      <c r="G623" s="1"/>
      <c r="H623" s="1"/>
    </row>
    <row r="624" spans="1:8" s="56" customFormat="1" ht="11.25">
      <c r="A624" s="1"/>
      <c r="B624" s="1"/>
      <c r="C624" s="11"/>
      <c r="D624" s="54"/>
      <c r="E624" s="57"/>
      <c r="G624" s="1"/>
      <c r="H624" s="1"/>
    </row>
    <row r="625" spans="1:8" s="56" customFormat="1" ht="11.25">
      <c r="A625" s="1"/>
      <c r="B625" s="1"/>
      <c r="C625" s="11"/>
      <c r="D625" s="54"/>
      <c r="E625" s="57"/>
      <c r="G625" s="1"/>
      <c r="H625" s="1"/>
    </row>
    <row r="626" spans="1:8" s="56" customFormat="1" ht="11.25">
      <c r="A626" s="1"/>
      <c r="B626" s="1"/>
      <c r="C626" s="11"/>
      <c r="D626" s="54"/>
      <c r="E626" s="57"/>
      <c r="G626" s="1"/>
      <c r="H626" s="1"/>
    </row>
    <row r="627" spans="1:8" s="56" customFormat="1" ht="11.25">
      <c r="A627" s="1"/>
      <c r="B627" s="1"/>
      <c r="C627" s="11"/>
      <c r="D627" s="54"/>
      <c r="E627" s="57"/>
      <c r="G627" s="1"/>
      <c r="H627" s="1"/>
    </row>
    <row r="628" spans="1:8" s="56" customFormat="1" ht="11.25">
      <c r="A628" s="1"/>
      <c r="B628" s="1"/>
      <c r="C628" s="11"/>
      <c r="D628" s="54"/>
      <c r="E628" s="57"/>
      <c r="G628" s="1"/>
      <c r="H628" s="1"/>
    </row>
    <row r="629" spans="1:8" s="56" customFormat="1" ht="11.25">
      <c r="A629" s="1"/>
      <c r="B629" s="1"/>
      <c r="C629" s="11"/>
      <c r="D629" s="54"/>
      <c r="E629" s="57"/>
      <c r="G629" s="1"/>
      <c r="H629" s="1"/>
    </row>
  </sheetData>
  <sheetProtection/>
  <mergeCells count="13">
    <mergeCell ref="A1:F1"/>
    <mergeCell ref="B2:B3"/>
    <mergeCell ref="D2:D3"/>
    <mergeCell ref="F2:F3"/>
    <mergeCell ref="B78:B79"/>
    <mergeCell ref="D78:D79"/>
    <mergeCell ref="F78:F79"/>
    <mergeCell ref="C2:C3"/>
    <mergeCell ref="C78:C79"/>
    <mergeCell ref="C157:C158"/>
    <mergeCell ref="B157:B158"/>
    <mergeCell ref="D157:D158"/>
    <mergeCell ref="F157:F158"/>
  </mergeCells>
  <printOptions/>
  <pageMargins left="0.18" right="0.17" top="0.51" bottom="0.54" header="0.17" footer="0"/>
  <pageSetup horizontalDpi="600" verticalDpi="600" orientation="portrait" paperSize="9" scale="95" r:id="rId1"/>
  <ignoredErrors>
    <ignoredError sqref="D83:D102 E73:E77 E86:E93 E95:E103 E111:E116 E149:E156 E239 F78:F79 F157:F158 D73:D81 D208:D240 D104:D20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esther.lopezelorriag</cp:lastModifiedBy>
  <cp:lastPrinted>2012-09-14T07:21:15Z</cp:lastPrinted>
  <dcterms:created xsi:type="dcterms:W3CDTF">2004-10-15T08:45:12Z</dcterms:created>
  <dcterms:modified xsi:type="dcterms:W3CDTF">2014-07-08T12:07:36Z</dcterms:modified>
  <cp:category/>
  <cp:version/>
  <cp:contentType/>
  <cp:contentStatus/>
</cp:coreProperties>
</file>