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561" activeTab="0"/>
  </bookViews>
  <sheets>
    <sheet name="CUADRO 7" sheetId="1" r:id="rId1"/>
  </sheets>
  <definedNames>
    <definedName name="_xlnm.Print_Area" localSheetId="0">'CUADRO 7'!$A$1:$I$48</definedName>
  </definedNames>
  <calcPr fullCalcOnLoad="1"/>
</workbook>
</file>

<file path=xl/sharedStrings.xml><?xml version="1.0" encoding="utf-8"?>
<sst xmlns="http://schemas.openxmlformats.org/spreadsheetml/2006/main" count="121" uniqueCount="56">
  <si>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</si>
  <si>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</si>
  <si>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</si>
  <si>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</si>
  <si>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</si>
  <si>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</si>
  <si>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</si>
  <si>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</si>
  <si>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</si>
  <si>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</si>
  <si>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</si>
  <si>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</si>
  <si>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</si>
  <si>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</si>
  <si>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</si>
  <si>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</si>
  <si>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>De Corporaciones Locales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</si>
  <si>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</si>
  <si>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</si>
  <si>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</si>
  <si>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</si>
  <si>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</si>
  <si>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</si>
  <si>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</si>
  <si>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Otros Ingresos Patrimoniales</t>
  </si>
  <si>
    <t>Del Exterior</t>
  </si>
  <si>
    <t>Reintegros de préstamos concedidos fuera del Sector Público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</si>
  <si>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</si>
  <si>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</si>
  <si>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</si>
  <si>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</si>
  <si>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</si>
  <si>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</si>
  <si>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</si>
  <si>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De Entidades Empresariales y Otros Organismos Públicos</t>
  </si>
  <si>
    <t>TOTAL OPERACIONES NO FINANCIERAS</t>
  </si>
  <si>
    <t>De Comunidades Autónomas</t>
  </si>
  <si>
    <t>Transf. y Subv. de la Administración del Estado</t>
  </si>
  <si>
    <t>Transf. y Subv.de Soc. Mercantiles Estatales, Entidades Empresariales y otros Organismos Públicos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</si>
  <si>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</si>
  <si>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</si>
  <si>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</si>
  <si>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</si>
  <si>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</si>
  <si>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</si>
  <si>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Venta de demás Inversiones Reales</t>
  </si>
  <si>
    <t>TOTAL CAPÍTULO VI</t>
  </si>
  <si>
    <t>TOTAL CAPÍTULO VII</t>
  </si>
  <si>
    <t>TOTAL CAPÍTULO VIII</t>
  </si>
  <si>
    <t>TOTAL CAPÍTULO IX</t>
  </si>
  <si>
    <t>Préstamos recibidos del interior</t>
  </si>
  <si>
    <t>De otros OO. Públicos</t>
  </si>
  <si>
    <t>Enajenación Solares</t>
  </si>
  <si>
    <t>Trans. y Subv. de capital de la SS. Social</t>
  </si>
  <si>
    <t xml:space="preserve">De Entid. Públ. Empresariales o Agencias Estatales </t>
  </si>
  <si>
    <t>Cuadro 7. Resumen de la liquidación del estado de ingresos a 31/12/2015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</si>
</sst>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20" fillId="33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4" fontId="21" fillId="34" borderId="1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9">
      <selection activeCell="I48" sqref="I48"/>
    </sheetView>
  </sheetViews>
  <sheetFormatPr defaultColWidth="11.421875" defaultRowHeight="12.75"/>
  <cols>
    <col min="1" max="1" width="4.00390625" style="17" customWidth="1"/>
    <col min="2" max="2" width="44.7109375" style="18" customWidth="1"/>
    <col min="3" max="3" width="15.00390625" style="10" customWidth="1"/>
    <col min="4" max="4" width="12.140625" style="10" customWidth="1"/>
    <col min="5" max="5" width="13.421875" style="10" customWidth="1"/>
    <col min="6" max="6" width="13.28125" style="10" customWidth="1"/>
    <col min="7" max="7" width="13.140625" style="10" customWidth="1"/>
    <col min="8" max="8" width="13.00390625" style="10" customWidth="1"/>
    <col min="9" max="9" width="11.8515625" style="19" customWidth="1"/>
    <col min="10" max="16384" width="11.421875" style="10" customWidth="1"/>
  </cols>
  <sheetData>
    <row r="1" spans="1:9" s="2" customFormat="1" ht="24" customHeight="1">
      <c r="A1" s="20" t="s">
        <v>55</v>
      </c>
      <c r="B1" s="20"/>
      <c r="C1" s="20"/>
      <c r="D1" s="20"/>
      <c r="E1" s="20"/>
      <c r="F1" s="20"/>
      <c r="G1" s="20"/>
      <c r="H1" s="20"/>
      <c r="I1" s="1" t="s">
        <v>0</v>
      </c>
    </row>
    <row r="2" spans="1:9" s="6" customFormat="1" ht="24.75" customHeight="1">
      <c r="A2" s="3" t="s">
        <v>7</v>
      </c>
      <c r="B2" s="3" t="s">
        <v>8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3" t="s">
        <v>6</v>
      </c>
      <c r="I2" s="5" t="s">
        <v>33</v>
      </c>
    </row>
    <row r="3" spans="1:11" ht="12">
      <c r="A3" s="7">
        <v>31</v>
      </c>
      <c r="B3" s="8" t="s">
        <v>9</v>
      </c>
      <c r="C3" s="9">
        <v>74233657.49</v>
      </c>
      <c r="D3" s="9">
        <v>0</v>
      </c>
      <c r="E3" s="9">
        <v>74233657.49</v>
      </c>
      <c r="F3" s="9">
        <v>60757508.02</v>
      </c>
      <c r="G3" s="9">
        <v>54017797.34</v>
      </c>
      <c r="H3" s="9">
        <v>6739710.68</v>
      </c>
      <c r="I3" s="9">
        <f>F3*100/E3</f>
        <v>81.84630809573761</v>
      </c>
      <c r="J3" s="10" t="s">
        <v>0</v>
      </c>
      <c r="K3" s="10" t="s">
        <v>0</v>
      </c>
    </row>
    <row r="4" spans="1:11" ht="11.25" customHeight="1">
      <c r="A4" s="7">
        <v>32</v>
      </c>
      <c r="B4" s="8" t="s">
        <v>12</v>
      </c>
      <c r="C4" s="9">
        <v>27526679.99</v>
      </c>
      <c r="D4" s="9">
        <v>0</v>
      </c>
      <c r="E4" s="9">
        <v>27526679.99</v>
      </c>
      <c r="F4" s="9">
        <v>19076991.09</v>
      </c>
      <c r="G4" s="9">
        <v>13520525.33</v>
      </c>
      <c r="H4" s="9">
        <v>5556465.76</v>
      </c>
      <c r="I4" s="9">
        <f aca="true" t="shared" si="0" ref="I4:I48">F4*100/E4</f>
        <v>69.30363958505117</v>
      </c>
      <c r="J4" s="10" t="s">
        <v>0</v>
      </c>
      <c r="K4" s="10" t="s">
        <v>0</v>
      </c>
    </row>
    <row r="5" spans="1:11" ht="12">
      <c r="A5" s="7">
        <v>33</v>
      </c>
      <c r="B5" s="8" t="s">
        <v>10</v>
      </c>
      <c r="C5" s="9">
        <v>252032</v>
      </c>
      <c r="D5" s="9">
        <v>0</v>
      </c>
      <c r="E5" s="9">
        <v>252032</v>
      </c>
      <c r="F5" s="9">
        <v>231954.39</v>
      </c>
      <c r="G5" s="9">
        <v>231875.3</v>
      </c>
      <c r="H5" s="9">
        <v>79.09</v>
      </c>
      <c r="I5" s="9">
        <f t="shared" si="0"/>
        <v>92.0337060373286</v>
      </c>
      <c r="J5" s="10" t="s">
        <v>0</v>
      </c>
      <c r="K5" s="10" t="s">
        <v>0</v>
      </c>
    </row>
    <row r="6" spans="1:11" ht="12">
      <c r="A6" s="7">
        <v>38</v>
      </c>
      <c r="B6" s="8" t="s">
        <v>11</v>
      </c>
      <c r="C6" s="9">
        <v>0</v>
      </c>
      <c r="D6" s="9">
        <v>0</v>
      </c>
      <c r="E6" s="9">
        <v>0</v>
      </c>
      <c r="F6" s="9">
        <v>372871.45</v>
      </c>
      <c r="G6" s="9">
        <v>372871.45</v>
      </c>
      <c r="H6" s="9">
        <v>0</v>
      </c>
      <c r="I6" s="9"/>
      <c r="J6" s="10" t="s">
        <v>0</v>
      </c>
      <c r="K6" s="10" t="s">
        <v>0</v>
      </c>
    </row>
    <row r="7" spans="1:11" ht="12">
      <c r="A7" s="7">
        <v>39</v>
      </c>
      <c r="B7" s="8" t="s">
        <v>13</v>
      </c>
      <c r="C7" s="9">
        <v>9522087</v>
      </c>
      <c r="D7" s="9">
        <v>0</v>
      </c>
      <c r="E7" s="9">
        <v>9522087</v>
      </c>
      <c r="F7" s="9">
        <v>6905714.67</v>
      </c>
      <c r="G7" s="9">
        <v>6905700.92</v>
      </c>
      <c r="H7" s="9">
        <v>13.75</v>
      </c>
      <c r="I7" s="9">
        <f t="shared" si="0"/>
        <v>72.52312092926687</v>
      </c>
      <c r="J7" s="10" t="s">
        <v>0</v>
      </c>
      <c r="K7" s="10" t="s">
        <v>0</v>
      </c>
    </row>
    <row r="8" spans="1:11" s="14" customFormat="1" ht="12">
      <c r="A8" s="11"/>
      <c r="B8" s="12" t="s">
        <v>14</v>
      </c>
      <c r="C8" s="13">
        <f>SUM(C3:C7)</f>
        <v>111534456.47999999</v>
      </c>
      <c r="D8" s="13">
        <f>SUM(D3:D7)</f>
        <v>0</v>
      </c>
      <c r="E8" s="13">
        <f>C8+D8</f>
        <v>111534456.47999999</v>
      </c>
      <c r="F8" s="13">
        <f>SUM(F3:F7)</f>
        <v>87345039.62</v>
      </c>
      <c r="G8" s="13">
        <f>SUM(G3:G7)</f>
        <v>75048770.34</v>
      </c>
      <c r="H8" s="13">
        <f>SUM(H3:H7)</f>
        <v>12296269.28</v>
      </c>
      <c r="I8" s="13">
        <f t="shared" si="0"/>
        <v>78.31215785380408</v>
      </c>
      <c r="J8" s="14" t="s">
        <v>0</v>
      </c>
      <c r="K8" s="14" t="s">
        <v>0</v>
      </c>
    </row>
    <row r="9" spans="1:11" ht="12">
      <c r="A9" s="7">
        <v>40</v>
      </c>
      <c r="B9" s="8" t="s">
        <v>37</v>
      </c>
      <c r="C9" s="15">
        <v>1001345</v>
      </c>
      <c r="D9" s="15">
        <v>22200</v>
      </c>
      <c r="E9" s="15">
        <v>1023545</v>
      </c>
      <c r="F9" s="15">
        <v>-14254.22</v>
      </c>
      <c r="G9" s="15">
        <v>-182879.22</v>
      </c>
      <c r="H9" s="15">
        <v>168625</v>
      </c>
      <c r="I9" s="9">
        <f t="shared" si="0"/>
        <v>-1.3926324685284965</v>
      </c>
      <c r="J9" s="10" t="s">
        <v>0</v>
      </c>
      <c r="K9" s="10" t="s">
        <v>0</v>
      </c>
    </row>
    <row r="10" spans="1:11" ht="12">
      <c r="A10" s="7">
        <v>41</v>
      </c>
      <c r="B10" s="8" t="s">
        <v>39</v>
      </c>
      <c r="C10" s="15">
        <v>1394250</v>
      </c>
      <c r="D10" s="15">
        <v>0</v>
      </c>
      <c r="E10" s="15">
        <v>1394250</v>
      </c>
      <c r="F10" s="15">
        <v>1273031.01</v>
      </c>
      <c r="G10" s="15">
        <v>1271531.01</v>
      </c>
      <c r="H10" s="15">
        <v>1500</v>
      </c>
      <c r="I10" s="9">
        <f t="shared" si="0"/>
        <v>91.30579236148466</v>
      </c>
      <c r="J10" s="10" t="s">
        <v>0</v>
      </c>
      <c r="K10" s="10" t="s">
        <v>0</v>
      </c>
    </row>
    <row r="11" spans="1:9" ht="12">
      <c r="A11" s="7">
        <v>43</v>
      </c>
      <c r="B11" s="8" t="s">
        <v>51</v>
      </c>
      <c r="C11" s="15">
        <v>450000</v>
      </c>
      <c r="D11" s="15">
        <v>0</v>
      </c>
      <c r="E11" s="15">
        <v>450000</v>
      </c>
      <c r="F11" s="15">
        <v>60000</v>
      </c>
      <c r="G11" s="15">
        <v>60000</v>
      </c>
      <c r="H11" s="15">
        <v>0</v>
      </c>
      <c r="I11" s="9">
        <f t="shared" si="0"/>
        <v>13.333333333333334</v>
      </c>
    </row>
    <row r="12" spans="1:9" ht="25.5" customHeight="1">
      <c r="A12" s="7">
        <v>44</v>
      </c>
      <c r="B12" s="8" t="s">
        <v>38</v>
      </c>
      <c r="C12" s="15">
        <v>0</v>
      </c>
      <c r="D12" s="15">
        <v>0</v>
      </c>
      <c r="E12" s="15">
        <v>0</v>
      </c>
      <c r="F12" s="15">
        <v>148033.27</v>
      </c>
      <c r="G12" s="15">
        <v>148033.27</v>
      </c>
      <c r="H12" s="15">
        <v>0</v>
      </c>
      <c r="I12" s="9"/>
    </row>
    <row r="13" spans="1:11" ht="12">
      <c r="A13" s="7">
        <v>45</v>
      </c>
      <c r="B13" s="8" t="s">
        <v>40</v>
      </c>
      <c r="C13" s="15">
        <v>169575286</v>
      </c>
      <c r="D13" s="15">
        <v>0</v>
      </c>
      <c r="E13" s="15">
        <v>169575286</v>
      </c>
      <c r="F13" s="15">
        <v>186973546.19</v>
      </c>
      <c r="G13" s="15">
        <v>186264662.77</v>
      </c>
      <c r="H13" s="15">
        <v>708883.42</v>
      </c>
      <c r="I13" s="9">
        <f t="shared" si="0"/>
        <v>110.25990319721471</v>
      </c>
      <c r="J13" s="10" t="s">
        <v>0</v>
      </c>
      <c r="K13" s="10" t="s">
        <v>0</v>
      </c>
    </row>
    <row r="14" spans="1:11" ht="12">
      <c r="A14" s="7">
        <v>47</v>
      </c>
      <c r="B14" s="8" t="s">
        <v>41</v>
      </c>
      <c r="C14" s="15">
        <v>3183563.38</v>
      </c>
      <c r="D14" s="15">
        <v>0</v>
      </c>
      <c r="E14" s="15">
        <v>3183563.38</v>
      </c>
      <c r="F14" s="15">
        <v>3493198.34</v>
      </c>
      <c r="G14" s="15">
        <v>3493198.34</v>
      </c>
      <c r="H14" s="15">
        <v>0</v>
      </c>
      <c r="I14" s="9">
        <f t="shared" si="0"/>
        <v>109.7260498077472</v>
      </c>
      <c r="J14" s="10" t="s">
        <v>0</v>
      </c>
      <c r="K14" s="10" t="s">
        <v>0</v>
      </c>
    </row>
    <row r="15" spans="1:11" ht="12">
      <c r="A15" s="7">
        <v>48</v>
      </c>
      <c r="B15" s="8" t="s">
        <v>18</v>
      </c>
      <c r="C15" s="15">
        <v>312300</v>
      </c>
      <c r="D15" s="15">
        <v>10966</v>
      </c>
      <c r="E15" s="15">
        <v>323266</v>
      </c>
      <c r="F15" s="15">
        <v>464594.28</v>
      </c>
      <c r="G15" s="15">
        <v>464594.28</v>
      </c>
      <c r="H15" s="15">
        <v>0</v>
      </c>
      <c r="I15" s="9">
        <f t="shared" si="0"/>
        <v>143.71888166401664</v>
      </c>
      <c r="J15" s="10" t="s">
        <v>0</v>
      </c>
      <c r="K15" s="10" t="s">
        <v>0</v>
      </c>
    </row>
    <row r="16" spans="1:11" ht="12">
      <c r="A16" s="7">
        <v>49</v>
      </c>
      <c r="B16" s="8" t="s">
        <v>42</v>
      </c>
      <c r="C16" s="15">
        <v>19000</v>
      </c>
      <c r="D16" s="15">
        <v>0</v>
      </c>
      <c r="E16" s="15">
        <v>19000</v>
      </c>
      <c r="F16" s="15">
        <v>559898.65</v>
      </c>
      <c r="G16" s="15">
        <v>523898.65</v>
      </c>
      <c r="H16" s="15">
        <v>36000</v>
      </c>
      <c r="I16" s="9">
        <f t="shared" si="0"/>
        <v>2946.835</v>
      </c>
      <c r="J16" s="10" t="s">
        <v>0</v>
      </c>
      <c r="K16" s="10" t="s">
        <v>0</v>
      </c>
    </row>
    <row r="17" spans="1:11" s="14" customFormat="1" ht="12">
      <c r="A17" s="11"/>
      <c r="B17" s="12" t="s">
        <v>19</v>
      </c>
      <c r="C17" s="13">
        <f>SUM(C9:C16)</f>
        <v>175935744.38</v>
      </c>
      <c r="D17" s="13">
        <f>SUM(D9:D16)</f>
        <v>33166</v>
      </c>
      <c r="E17" s="13">
        <f>C17+D17</f>
        <v>175968910.38</v>
      </c>
      <c r="F17" s="13">
        <f>SUM(F9:F16)</f>
        <v>192958047.52</v>
      </c>
      <c r="G17" s="13">
        <f>SUM(G9:G16)</f>
        <v>192043039.10000002</v>
      </c>
      <c r="H17" s="13">
        <f>SUM(H9:H16)</f>
        <v>915008.42</v>
      </c>
      <c r="I17" s="13">
        <f t="shared" si="0"/>
        <v>109.6546242761363</v>
      </c>
      <c r="J17" s="14" t="s">
        <v>0</v>
      </c>
      <c r="K17" s="14" t="s">
        <v>0</v>
      </c>
    </row>
    <row r="18" spans="1:11" ht="12">
      <c r="A18" s="7">
        <v>52</v>
      </c>
      <c r="B18" s="8" t="s">
        <v>20</v>
      </c>
      <c r="C18" s="9">
        <v>1287200</v>
      </c>
      <c r="D18" s="9">
        <v>0</v>
      </c>
      <c r="E18" s="9">
        <v>1287200</v>
      </c>
      <c r="F18" s="9">
        <v>111447.15</v>
      </c>
      <c r="G18" s="9">
        <v>111447.15</v>
      </c>
      <c r="H18" s="9">
        <v>0</v>
      </c>
      <c r="I18" s="9">
        <f t="shared" si="0"/>
        <v>8.658106743318832</v>
      </c>
      <c r="J18" s="10" t="s">
        <v>0</v>
      </c>
      <c r="K18" s="10" t="s">
        <v>0</v>
      </c>
    </row>
    <row r="19" spans="1:11" ht="12">
      <c r="A19" s="7">
        <v>53</v>
      </c>
      <c r="B19" s="8" t="s">
        <v>21</v>
      </c>
      <c r="C19" s="9">
        <v>5000</v>
      </c>
      <c r="D19" s="9">
        <v>0</v>
      </c>
      <c r="E19" s="9">
        <v>5000</v>
      </c>
      <c r="F19" s="9">
        <v>2049.13</v>
      </c>
      <c r="G19" s="9">
        <v>2049.13</v>
      </c>
      <c r="H19" s="9">
        <v>0</v>
      </c>
      <c r="I19" s="9">
        <f t="shared" si="0"/>
        <v>40.9826</v>
      </c>
      <c r="J19" s="10" t="s">
        <v>0</v>
      </c>
      <c r="K19" s="10" t="s">
        <v>0</v>
      </c>
    </row>
    <row r="20" spans="1:11" ht="12">
      <c r="A20" s="7">
        <v>54</v>
      </c>
      <c r="B20" s="8" t="s">
        <v>22</v>
      </c>
      <c r="C20" s="9">
        <v>1526224.17</v>
      </c>
      <c r="D20" s="9">
        <v>0</v>
      </c>
      <c r="E20" s="9">
        <v>1526224.17</v>
      </c>
      <c r="F20" s="9">
        <v>1112663.73</v>
      </c>
      <c r="G20" s="9">
        <v>587144.21</v>
      </c>
      <c r="H20" s="9">
        <v>525519.52</v>
      </c>
      <c r="I20" s="9">
        <f t="shared" si="0"/>
        <v>72.90303429017246</v>
      </c>
      <c r="J20" s="10" t="s">
        <v>0</v>
      </c>
      <c r="K20" s="10" t="s">
        <v>0</v>
      </c>
    </row>
    <row r="21" spans="1:11" ht="24">
      <c r="A21" s="7">
        <v>55</v>
      </c>
      <c r="B21" s="8" t="s">
        <v>23</v>
      </c>
      <c r="C21" s="9">
        <v>0</v>
      </c>
      <c r="D21" s="9">
        <v>0</v>
      </c>
      <c r="E21" s="9">
        <v>0</v>
      </c>
      <c r="F21" s="9">
        <v>193807.73</v>
      </c>
      <c r="G21" s="9">
        <v>181557.73</v>
      </c>
      <c r="H21" s="9">
        <v>12250</v>
      </c>
      <c r="I21" s="9"/>
      <c r="J21" s="10" t="s">
        <v>0</v>
      </c>
      <c r="K21" s="10" t="s">
        <v>0</v>
      </c>
    </row>
    <row r="22" spans="1:11" ht="12">
      <c r="A22" s="7">
        <v>59</v>
      </c>
      <c r="B22" s="8" t="s">
        <v>24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F22-G22</f>
        <v>0</v>
      </c>
      <c r="I22" s="9"/>
      <c r="J22" s="10" t="s">
        <v>0</v>
      </c>
      <c r="K22" s="10" t="s">
        <v>0</v>
      </c>
    </row>
    <row r="23" spans="1:11" s="14" customFormat="1" ht="12">
      <c r="A23" s="11"/>
      <c r="B23" s="12" t="s">
        <v>28</v>
      </c>
      <c r="C23" s="13">
        <f aca="true" t="shared" si="1" ref="C23:H23">SUM(C18:C22)</f>
        <v>2818424.17</v>
      </c>
      <c r="D23" s="13">
        <f t="shared" si="1"/>
        <v>0</v>
      </c>
      <c r="E23" s="13">
        <f>C23+D23</f>
        <v>2818424.17</v>
      </c>
      <c r="F23" s="13">
        <f t="shared" si="1"/>
        <v>1419967.74</v>
      </c>
      <c r="G23" s="13">
        <f t="shared" si="1"/>
        <v>882198.22</v>
      </c>
      <c r="H23" s="13">
        <f t="shared" si="1"/>
        <v>537769.52</v>
      </c>
      <c r="I23" s="13">
        <f t="shared" si="0"/>
        <v>50.38161945652063</v>
      </c>
      <c r="J23" s="14" t="s">
        <v>0</v>
      </c>
      <c r="K23" s="14" t="s">
        <v>0</v>
      </c>
    </row>
    <row r="24" spans="1:9" s="14" customFormat="1" ht="12">
      <c r="A24" s="11"/>
      <c r="B24" s="12" t="s">
        <v>29</v>
      </c>
      <c r="C24" s="13">
        <f>SUM(C23,C17,C8)</f>
        <v>290288625.03</v>
      </c>
      <c r="D24" s="13">
        <f>SUM(D23,D17,D8)</f>
        <v>33166</v>
      </c>
      <c r="E24" s="13">
        <f>C24+D24</f>
        <v>290321791.03</v>
      </c>
      <c r="F24" s="13">
        <f>SUM(F23,F17,F8)</f>
        <v>281723054.88</v>
      </c>
      <c r="G24" s="13">
        <f>SUM(G23,G17,G8)</f>
        <v>267974007.66000003</v>
      </c>
      <c r="H24" s="13">
        <f>SUM(H23,H17,H8)</f>
        <v>13749047.219999999</v>
      </c>
      <c r="I24" s="13">
        <f t="shared" si="0"/>
        <v>97.03820504844177</v>
      </c>
    </row>
    <row r="25" spans="1:9" s="14" customFormat="1" ht="12">
      <c r="A25" s="7">
        <v>60</v>
      </c>
      <c r="B25" s="16" t="s">
        <v>52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F25-G25</f>
        <v>0</v>
      </c>
      <c r="I25" s="13"/>
    </row>
    <row r="26" spans="1:9" s="14" customFormat="1" ht="12">
      <c r="A26" s="7">
        <v>61</v>
      </c>
      <c r="B26" s="16" t="s">
        <v>45</v>
      </c>
      <c r="C26" s="9">
        <v>10000</v>
      </c>
      <c r="D26" s="9">
        <v>0</v>
      </c>
      <c r="E26" s="9">
        <v>10000</v>
      </c>
      <c r="F26" s="9">
        <v>220000</v>
      </c>
      <c r="G26" s="9">
        <v>220000</v>
      </c>
      <c r="H26" s="9">
        <v>0</v>
      </c>
      <c r="I26" s="9">
        <f t="shared" si="0"/>
        <v>2200</v>
      </c>
    </row>
    <row r="27" spans="1:9" s="14" customFormat="1" ht="12">
      <c r="A27" s="7"/>
      <c r="B27" s="12" t="s">
        <v>46</v>
      </c>
      <c r="C27" s="13">
        <f aca="true" t="shared" si="2" ref="C27:H27">SUM(C25:C26)</f>
        <v>10000</v>
      </c>
      <c r="D27" s="13">
        <f t="shared" si="2"/>
        <v>0</v>
      </c>
      <c r="E27" s="13">
        <f>C27+D27</f>
        <v>10000</v>
      </c>
      <c r="F27" s="13">
        <f t="shared" si="2"/>
        <v>220000</v>
      </c>
      <c r="G27" s="13">
        <f t="shared" si="2"/>
        <v>220000</v>
      </c>
      <c r="H27" s="13">
        <f t="shared" si="2"/>
        <v>0</v>
      </c>
      <c r="I27" s="13">
        <f t="shared" si="0"/>
        <v>2200</v>
      </c>
    </row>
    <row r="28" spans="1:11" ht="12">
      <c r="A28" s="7">
        <v>70</v>
      </c>
      <c r="B28" s="8" t="s">
        <v>43</v>
      </c>
      <c r="C28" s="9">
        <v>24175700</v>
      </c>
      <c r="D28" s="9">
        <v>0</v>
      </c>
      <c r="E28" s="9">
        <v>24175700</v>
      </c>
      <c r="F28" s="9">
        <v>15146767.89</v>
      </c>
      <c r="G28" s="9">
        <v>13872730.05</v>
      </c>
      <c r="H28" s="9">
        <v>1274037.84</v>
      </c>
      <c r="I28" s="9">
        <f t="shared" si="0"/>
        <v>62.652861716517</v>
      </c>
      <c r="J28" s="10" t="s">
        <v>0</v>
      </c>
      <c r="K28" s="10" t="s">
        <v>0</v>
      </c>
    </row>
    <row r="29" spans="1:11" ht="12">
      <c r="A29" s="7">
        <v>71</v>
      </c>
      <c r="B29" s="8" t="s">
        <v>15</v>
      </c>
      <c r="C29" s="9">
        <v>540000</v>
      </c>
      <c r="D29" s="9">
        <v>0</v>
      </c>
      <c r="E29" s="9">
        <v>540000</v>
      </c>
      <c r="F29" s="9">
        <v>241284.26</v>
      </c>
      <c r="G29" s="9">
        <v>241284.26</v>
      </c>
      <c r="H29" s="9">
        <v>0</v>
      </c>
      <c r="I29" s="9">
        <f t="shared" si="0"/>
        <v>44.68227037037037</v>
      </c>
      <c r="J29" s="10" t="s">
        <v>0</v>
      </c>
      <c r="K29" s="10" t="s">
        <v>0</v>
      </c>
    </row>
    <row r="30" spans="1:9" ht="12">
      <c r="A30" s="7">
        <v>72</v>
      </c>
      <c r="B30" s="8" t="s">
        <v>53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F30-G30</f>
        <v>0</v>
      </c>
      <c r="I30" s="9"/>
    </row>
    <row r="31" spans="1:9" ht="12">
      <c r="A31" s="7">
        <v>73</v>
      </c>
      <c r="B31" s="8" t="s">
        <v>54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9">
        <f>F31-G31</f>
        <v>0</v>
      </c>
      <c r="I31" s="9"/>
    </row>
    <row r="32" spans="1:11" ht="24">
      <c r="A32" s="7">
        <v>74</v>
      </c>
      <c r="B32" s="8" t="s">
        <v>34</v>
      </c>
      <c r="C32" s="9">
        <v>250000</v>
      </c>
      <c r="D32" s="9">
        <v>0</v>
      </c>
      <c r="E32" s="9">
        <v>250000</v>
      </c>
      <c r="F32" s="9">
        <v>1482503.38</v>
      </c>
      <c r="G32" s="9">
        <v>1482503.38</v>
      </c>
      <c r="H32" s="9">
        <v>0</v>
      </c>
      <c r="I32" s="9">
        <f t="shared" si="0"/>
        <v>593.001352</v>
      </c>
      <c r="J32" s="10" t="s">
        <v>0</v>
      </c>
      <c r="K32" s="10" t="s">
        <v>0</v>
      </c>
    </row>
    <row r="33" spans="1:11" ht="12">
      <c r="A33" s="7">
        <v>75</v>
      </c>
      <c r="B33" s="8" t="s">
        <v>36</v>
      </c>
      <c r="C33" s="9">
        <v>1335000</v>
      </c>
      <c r="D33" s="9">
        <v>0</v>
      </c>
      <c r="E33" s="9">
        <v>1335000</v>
      </c>
      <c r="F33" s="9">
        <v>3692004.98</v>
      </c>
      <c r="G33" s="9">
        <v>3324921.64</v>
      </c>
      <c r="H33" s="9">
        <v>367083.34</v>
      </c>
      <c r="I33" s="9">
        <f t="shared" si="0"/>
        <v>276.5546801498127</v>
      </c>
      <c r="J33" s="10" t="s">
        <v>0</v>
      </c>
      <c r="K33" s="10" t="s">
        <v>0</v>
      </c>
    </row>
    <row r="34" spans="1:11" ht="12">
      <c r="A34" s="7">
        <v>76</v>
      </c>
      <c r="B34" s="8" t="s">
        <v>16</v>
      </c>
      <c r="C34" s="9">
        <v>0</v>
      </c>
      <c r="D34" s="9">
        <v>0</v>
      </c>
      <c r="E34" s="9">
        <v>0</v>
      </c>
      <c r="F34" s="9">
        <v>-8224.76</v>
      </c>
      <c r="G34" s="9">
        <v>-8224.76</v>
      </c>
      <c r="H34" s="9">
        <v>0</v>
      </c>
      <c r="I34" s="9"/>
      <c r="J34" s="10" t="s">
        <v>0</v>
      </c>
      <c r="K34" s="10" t="s">
        <v>0</v>
      </c>
    </row>
    <row r="35" spans="1:11" ht="12">
      <c r="A35" s="7">
        <v>77</v>
      </c>
      <c r="B35" s="8" t="s">
        <v>17</v>
      </c>
      <c r="C35" s="9">
        <v>1600000</v>
      </c>
      <c r="D35" s="9">
        <v>0</v>
      </c>
      <c r="E35" s="9">
        <v>1600000</v>
      </c>
      <c r="F35" s="9">
        <v>1048300.6</v>
      </c>
      <c r="G35" s="9">
        <v>1048300.6</v>
      </c>
      <c r="H35" s="9">
        <v>0</v>
      </c>
      <c r="I35" s="9">
        <f t="shared" si="0"/>
        <v>65.5187875</v>
      </c>
      <c r="J35" s="10" t="s">
        <v>0</v>
      </c>
      <c r="K35" s="10" t="s">
        <v>0</v>
      </c>
    </row>
    <row r="36" spans="1:9" ht="12">
      <c r="A36" s="7">
        <v>78</v>
      </c>
      <c r="B36" s="8" t="s">
        <v>18</v>
      </c>
      <c r="C36" s="9">
        <v>510000</v>
      </c>
      <c r="D36" s="9">
        <v>0</v>
      </c>
      <c r="E36" s="9">
        <v>510000</v>
      </c>
      <c r="F36" s="9">
        <v>186825.1</v>
      </c>
      <c r="G36" s="9">
        <v>186825.1</v>
      </c>
      <c r="H36" s="9">
        <v>0</v>
      </c>
      <c r="I36" s="9">
        <f t="shared" si="0"/>
        <v>36.63237254901961</v>
      </c>
    </row>
    <row r="37" spans="1:11" ht="12">
      <c r="A37" s="7">
        <v>79</v>
      </c>
      <c r="B37" s="8" t="s">
        <v>25</v>
      </c>
      <c r="C37" s="9">
        <v>17200000</v>
      </c>
      <c r="D37" s="9">
        <v>0</v>
      </c>
      <c r="E37" s="9">
        <v>17200000</v>
      </c>
      <c r="F37" s="9">
        <v>12381037.24</v>
      </c>
      <c r="G37" s="9">
        <v>12381037.24</v>
      </c>
      <c r="H37" s="9">
        <v>0</v>
      </c>
      <c r="I37" s="9">
        <f t="shared" si="0"/>
        <v>71.98277465116279</v>
      </c>
      <c r="J37" s="10" t="s">
        <v>0</v>
      </c>
      <c r="K37" s="10" t="s">
        <v>0</v>
      </c>
    </row>
    <row r="38" spans="1:11" s="14" customFormat="1" ht="12">
      <c r="A38" s="11"/>
      <c r="B38" s="12" t="s">
        <v>47</v>
      </c>
      <c r="C38" s="13">
        <f aca="true" t="shared" si="3" ref="C38:H38">SUM(C28:C37)</f>
        <v>45610700</v>
      </c>
      <c r="D38" s="13">
        <f t="shared" si="3"/>
        <v>0</v>
      </c>
      <c r="E38" s="13">
        <f>C38+D38</f>
        <v>45610700</v>
      </c>
      <c r="F38" s="13">
        <f t="shared" si="3"/>
        <v>34170498.690000005</v>
      </c>
      <c r="G38" s="13">
        <f t="shared" si="3"/>
        <v>32529377.510000005</v>
      </c>
      <c r="H38" s="13">
        <f t="shared" si="3"/>
        <v>1641121.1800000002</v>
      </c>
      <c r="I38" s="13">
        <f t="shared" si="0"/>
        <v>74.91772476633773</v>
      </c>
      <c r="J38" s="14" t="s">
        <v>0</v>
      </c>
      <c r="K38" s="14" t="s">
        <v>0</v>
      </c>
    </row>
    <row r="39" spans="1:9" s="14" customFormat="1" ht="12">
      <c r="A39" s="11"/>
      <c r="B39" s="12" t="s">
        <v>30</v>
      </c>
      <c r="C39" s="13">
        <f>SUM(C38+C27)</f>
        <v>45620700</v>
      </c>
      <c r="D39" s="13">
        <f>SUM(D38+D27)</f>
        <v>0</v>
      </c>
      <c r="E39" s="13">
        <f>C39+D39</f>
        <v>45620700</v>
      </c>
      <c r="F39" s="13">
        <f>SUM(F38+F27)</f>
        <v>34390498.690000005</v>
      </c>
      <c r="G39" s="13">
        <f>SUM(G38+G27)</f>
        <v>32749377.510000005</v>
      </c>
      <c r="H39" s="13">
        <f>SUM(H38+H27)</f>
        <v>1641121.1800000002</v>
      </c>
      <c r="I39" s="13">
        <f t="shared" si="0"/>
        <v>75.38354012542553</v>
      </c>
    </row>
    <row r="40" spans="1:9" s="14" customFormat="1" ht="12">
      <c r="A40" s="11"/>
      <c r="B40" s="12" t="s">
        <v>35</v>
      </c>
      <c r="C40" s="13">
        <f>SUM(C24,C39)</f>
        <v>335909325.03</v>
      </c>
      <c r="D40" s="13">
        <f>SUM(D24,D39)</f>
        <v>33166</v>
      </c>
      <c r="E40" s="13">
        <f>C40+D40</f>
        <v>335942491.03</v>
      </c>
      <c r="F40" s="13">
        <f>SUM(F24,F39)</f>
        <v>316113553.57</v>
      </c>
      <c r="G40" s="13">
        <f>SUM(G24,G39)</f>
        <v>300723385.17</v>
      </c>
      <c r="H40" s="13">
        <f>SUM(H24,H39)</f>
        <v>15390168.399999999</v>
      </c>
      <c r="I40" s="13">
        <f t="shared" si="0"/>
        <v>94.09752026330327</v>
      </c>
    </row>
    <row r="41" spans="1:11" ht="24">
      <c r="A41" s="7">
        <v>83</v>
      </c>
      <c r="B41" s="8" t="s">
        <v>26</v>
      </c>
      <c r="C41" s="9">
        <v>243461.6</v>
      </c>
      <c r="D41" s="9">
        <v>0</v>
      </c>
      <c r="E41" s="9">
        <v>243461.6</v>
      </c>
      <c r="F41" s="9">
        <v>85100</v>
      </c>
      <c r="G41" s="9">
        <v>85100</v>
      </c>
      <c r="H41" s="9">
        <v>0</v>
      </c>
      <c r="I41" s="9">
        <f t="shared" si="0"/>
        <v>34.954177578722884</v>
      </c>
      <c r="J41" s="10" t="s">
        <v>0</v>
      </c>
      <c r="K41" s="10" t="s">
        <v>0</v>
      </c>
    </row>
    <row r="42" spans="1:9" ht="12">
      <c r="A42" s="7">
        <v>86</v>
      </c>
      <c r="B42" s="8" t="s">
        <v>44</v>
      </c>
      <c r="C42" s="9">
        <v>5200</v>
      </c>
      <c r="D42" s="9">
        <v>0</v>
      </c>
      <c r="E42" s="9">
        <v>5200</v>
      </c>
      <c r="F42" s="9">
        <v>17.42</v>
      </c>
      <c r="G42" s="9">
        <v>17.42</v>
      </c>
      <c r="H42" s="9">
        <v>0</v>
      </c>
      <c r="I42" s="9">
        <f t="shared" si="0"/>
        <v>0.335</v>
      </c>
    </row>
    <row r="43" spans="1:11" ht="12">
      <c r="A43" s="7">
        <v>87</v>
      </c>
      <c r="B43" s="8" t="s">
        <v>27</v>
      </c>
      <c r="C43" s="9">
        <v>5882513.28</v>
      </c>
      <c r="D43" s="9">
        <v>1944273.75</v>
      </c>
      <c r="E43" s="9">
        <v>7826787.03</v>
      </c>
      <c r="F43" s="9">
        <v>0</v>
      </c>
      <c r="G43" s="9">
        <v>0</v>
      </c>
      <c r="H43" s="9">
        <v>0</v>
      </c>
      <c r="I43" s="9">
        <f t="shared" si="0"/>
        <v>0</v>
      </c>
      <c r="J43" s="10" t="s">
        <v>0</v>
      </c>
      <c r="K43" s="10" t="s">
        <v>0</v>
      </c>
    </row>
    <row r="44" spans="1:11" s="14" customFormat="1" ht="12">
      <c r="A44" s="11"/>
      <c r="B44" s="12" t="s">
        <v>48</v>
      </c>
      <c r="C44" s="13">
        <f>SUM(C41:C43)</f>
        <v>6131174.88</v>
      </c>
      <c r="D44" s="13">
        <f>SUM(D41:D43)</f>
        <v>1944273.75</v>
      </c>
      <c r="E44" s="13">
        <f>C44+D44</f>
        <v>8075448.63</v>
      </c>
      <c r="F44" s="13">
        <f>SUM(F41:F43)</f>
        <v>85117.42</v>
      </c>
      <c r="G44" s="13">
        <f>SUM(G41:G43)</f>
        <v>85117.42</v>
      </c>
      <c r="H44" s="13">
        <f>SUM(H41:H43)</f>
        <v>0</v>
      </c>
      <c r="I44" s="13">
        <f t="shared" si="0"/>
        <v>1.0540271370656964</v>
      </c>
      <c r="J44" s="14" t="s">
        <v>0</v>
      </c>
      <c r="K44" s="14" t="s">
        <v>0</v>
      </c>
    </row>
    <row r="45" spans="1:11" ht="12">
      <c r="A45" s="7">
        <v>91</v>
      </c>
      <c r="B45" s="8" t="s">
        <v>50</v>
      </c>
      <c r="C45" s="9">
        <v>0</v>
      </c>
      <c r="D45" s="9">
        <v>0</v>
      </c>
      <c r="E45" s="9">
        <v>0</v>
      </c>
      <c r="F45" s="9">
        <v>-3567993.76</v>
      </c>
      <c r="G45" s="9">
        <v>-3569808.58</v>
      </c>
      <c r="H45" s="9">
        <v>1814.82</v>
      </c>
      <c r="I45" s="13"/>
      <c r="J45" s="10" t="s">
        <v>0</v>
      </c>
      <c r="K45" s="10" t="s">
        <v>0</v>
      </c>
    </row>
    <row r="46" spans="1:11" s="14" customFormat="1" ht="12">
      <c r="A46" s="11"/>
      <c r="B46" s="12" t="s">
        <v>49</v>
      </c>
      <c r="C46" s="13">
        <f aca="true" t="shared" si="4" ref="C46:H46">SUM(C45)</f>
        <v>0</v>
      </c>
      <c r="D46" s="13">
        <f t="shared" si="4"/>
        <v>0</v>
      </c>
      <c r="E46" s="13">
        <f>C46+D46</f>
        <v>0</v>
      </c>
      <c r="F46" s="13">
        <f t="shared" si="4"/>
        <v>-3567993.76</v>
      </c>
      <c r="G46" s="13">
        <f t="shared" si="4"/>
        <v>-3569808.58</v>
      </c>
      <c r="H46" s="13">
        <f t="shared" si="4"/>
        <v>1814.82</v>
      </c>
      <c r="I46" s="13"/>
      <c r="J46" s="14" t="s">
        <v>0</v>
      </c>
      <c r="K46" s="14" t="s">
        <v>0</v>
      </c>
    </row>
    <row r="47" spans="1:9" s="14" customFormat="1" ht="12">
      <c r="A47" s="11"/>
      <c r="B47" s="12" t="s">
        <v>31</v>
      </c>
      <c r="C47" s="13">
        <f>SUM(C46,C44)</f>
        <v>6131174.88</v>
      </c>
      <c r="D47" s="13">
        <f>SUM(D46,D44)</f>
        <v>1944273.75</v>
      </c>
      <c r="E47" s="13">
        <f>C47+D47</f>
        <v>8075448.63</v>
      </c>
      <c r="F47" s="13">
        <f>SUM(F46,F44)</f>
        <v>-3482876.34</v>
      </c>
      <c r="G47" s="13">
        <f>SUM(G46,G44)</f>
        <v>-3484691.16</v>
      </c>
      <c r="H47" s="13">
        <f>SUM(H46,H44)</f>
        <v>1814.82</v>
      </c>
      <c r="I47" s="13">
        <f t="shared" si="0"/>
        <v>-43.129199374276745</v>
      </c>
    </row>
    <row r="48" spans="1:9" s="14" customFormat="1" ht="34.5" customHeight="1">
      <c r="A48" s="11"/>
      <c r="B48" s="12" t="s">
        <v>32</v>
      </c>
      <c r="C48" s="13">
        <f>SUM(C47,C39,C24)</f>
        <v>342040499.90999997</v>
      </c>
      <c r="D48" s="13">
        <f>SUM(D47,D39,D24)</f>
        <v>1977439.75</v>
      </c>
      <c r="E48" s="13">
        <f>C48+D48</f>
        <v>344017939.65999997</v>
      </c>
      <c r="F48" s="13">
        <f>SUM(F47,F39,F24)</f>
        <v>312630677.23</v>
      </c>
      <c r="G48" s="13">
        <f>SUM(G47,G39,G24)</f>
        <v>297238694.01000005</v>
      </c>
      <c r="H48" s="13">
        <f>SUM(H47,H39,H24)</f>
        <v>15391983.219999999</v>
      </c>
      <c r="I48" s="13">
        <f t="shared" si="0"/>
        <v>90.87627160925949</v>
      </c>
    </row>
  </sheetData>
  <sheetProtection/>
  <mergeCells count="1">
    <mergeCell ref="A1:H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7:H17 C22:H25 C31:H31 D30:E30 C38:H40 C44:H44 C46:H48 C45 C27:H27 H30 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2016-07-20T11:49:24Z</cp:lastPrinted>
  <dcterms:created xsi:type="dcterms:W3CDTF">2004-10-13T09:22:50Z</dcterms:created>
  <dcterms:modified xsi:type="dcterms:W3CDTF">2016-07-20T11:51:29Z</dcterms:modified>
  <cp:category/>
  <cp:version/>
  <cp:contentType/>
  <cp:contentStatus/>
</cp:coreProperties>
</file>